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D:\360MoveData\Users\lenovo\Desktop\水泥更新数据\数据提交-Zenodo\"/>
    </mc:Choice>
  </mc:AlternateContent>
  <xr:revisionPtr revIDLastSave="0" documentId="13_ncr:1_{7EB14A3F-B24A-4EF0-A4D9-24FCCB05ED6C}" xr6:coauthVersionLast="47" xr6:coauthVersionMax="47" xr10:uidLastSave="{00000000-0000-0000-0000-000000000000}"/>
  <bookViews>
    <workbookView xWindow="-104" yWindow="-104" windowWidth="15944" windowHeight="8606" tabRatio="920" activeTab="6" xr2:uid="{00000000-000D-0000-FFFF-FFFF00000000}"/>
  </bookViews>
  <sheets>
    <sheet name="Index" sheetId="1" r:id="rId1"/>
    <sheet name="SI data 1" sheetId="2" r:id="rId2"/>
    <sheet name="SI data 2" sheetId="50" r:id="rId3"/>
    <sheet name="SI data 3" sheetId="54" r:id="rId4"/>
    <sheet name="SI data 4" sheetId="3" r:id="rId5"/>
    <sheet name="SI data 5" sheetId="4" r:id="rId6"/>
    <sheet name="SI data 6" sheetId="7" r:id="rId7"/>
    <sheet name="SI data 7" sheetId="9" r:id="rId8"/>
    <sheet name="SI data 8" sheetId="10" r:id="rId9"/>
    <sheet name="Sheet9" sheetId="55" r:id="rId10"/>
    <sheet name="SI data 10" sheetId="23" r:id="rId11"/>
    <sheet name="SI data 11" sheetId="17" r:id="rId12"/>
    <sheet name="SI data 12" sheetId="15" r:id="rId13"/>
    <sheet name="SI data 13" sheetId="43" r:id="rId14"/>
    <sheet name="SI data 14" sheetId="51" r:id="rId15"/>
    <sheet name="SI data 15" sheetId="20" r:id="rId16"/>
    <sheet name="SI data 16" sheetId="22" r:id="rId17"/>
  </sheets>
  <definedNames>
    <definedName name="_xlnm._FilterDatabase" localSheetId="7" hidden="1">'SI data 7'!#REF!</definedName>
    <definedName name="_Hlk388023228" localSheetId="7">'SI data 7'!#REF!</definedName>
    <definedName name="cement_content" localSheetId="8">'SI data 8'!#REF!</definedName>
    <definedName name="cement_content_1" localSheetId="8">'SI data 8'!#REF!</definedName>
    <definedName name="concrete_thickness_estimation" localSheetId="9">Sheet9!$A$4:$A$9</definedName>
    <definedName name="concrete_thickness_estimation" localSheetId="14">'SI data 14'!#REF!</definedName>
    <definedName name="OLE_LINK1" localSheetId="8">'SI data 8'!#REF!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O5" i="2" l="1"/>
  <c r="CO7" i="2" s="1"/>
  <c r="CN5" i="2"/>
  <c r="CN7" i="2" s="1"/>
  <c r="M27" i="7" l="1"/>
  <c r="N27" i="7" s="1"/>
  <c r="O27" i="7" s="1"/>
  <c r="P27" i="7" s="1"/>
  <c r="Q27" i="7" s="1"/>
  <c r="R27" i="7" s="1"/>
  <c r="S27" i="7" s="1"/>
  <c r="T27" i="7" s="1"/>
  <c r="U27" i="7" s="1"/>
  <c r="V27" i="7" s="1"/>
  <c r="W27" i="7" s="1"/>
  <c r="X27" i="7" s="1"/>
  <c r="Y27" i="7" s="1"/>
  <c r="Z27" i="7" s="1"/>
  <c r="AA27" i="7" s="1"/>
  <c r="AB27" i="7" s="1"/>
  <c r="AC27" i="7" s="1"/>
  <c r="AD27" i="7" s="1"/>
  <c r="AE27" i="7" s="1"/>
  <c r="AF27" i="7" s="1"/>
  <c r="AG27" i="7" s="1"/>
  <c r="AH27" i="7" s="1"/>
  <c r="AI27" i="7" s="1"/>
  <c r="AJ27" i="7" s="1"/>
  <c r="AK27" i="7" s="1"/>
  <c r="AL27" i="7" s="1"/>
  <c r="AM27" i="7" s="1"/>
  <c r="AN27" i="7" s="1"/>
  <c r="AO27" i="7" s="1"/>
  <c r="AP27" i="7" s="1"/>
  <c r="AQ27" i="7" s="1"/>
  <c r="AR27" i="7" s="1"/>
  <c r="AS27" i="7" s="1"/>
  <c r="AT27" i="7" s="1"/>
  <c r="AU27" i="7" s="1"/>
  <c r="AV27" i="7" s="1"/>
  <c r="AW27" i="7" s="1"/>
  <c r="AX27" i="7" s="1"/>
  <c r="AY27" i="7" s="1"/>
  <c r="AZ27" i="7" s="1"/>
  <c r="BA27" i="7" s="1"/>
  <c r="BB27" i="7" s="1"/>
  <c r="BC27" i="7" s="1"/>
  <c r="BD27" i="7" s="1"/>
  <c r="BE27" i="7" s="1"/>
  <c r="BF27" i="7" s="1"/>
  <c r="BG27" i="7" s="1"/>
  <c r="BH27" i="7" s="1"/>
  <c r="BI27" i="7" s="1"/>
  <c r="BJ27" i="7" s="1"/>
  <c r="BK27" i="7" s="1"/>
  <c r="BL27" i="7" s="1"/>
  <c r="BM27" i="7" s="1"/>
  <c r="BN27" i="7" s="1"/>
  <c r="BO27" i="7" s="1"/>
  <c r="BP27" i="7" s="1"/>
  <c r="BQ27" i="7" s="1"/>
  <c r="BR27" i="7" s="1"/>
  <c r="BS27" i="7" s="1"/>
  <c r="BT27" i="7" s="1"/>
  <c r="BU27" i="7" s="1"/>
  <c r="BV27" i="7" s="1"/>
  <c r="BW27" i="7" s="1"/>
  <c r="BX27" i="7" s="1"/>
  <c r="BY27" i="7" s="1"/>
  <c r="BZ27" i="7" s="1"/>
  <c r="CA27" i="7" s="1"/>
  <c r="CB27" i="7" s="1"/>
  <c r="CC27" i="7" s="1"/>
  <c r="CD27" i="7" s="1"/>
  <c r="CE27" i="7" s="1"/>
  <c r="CF27" i="7" s="1"/>
  <c r="CG27" i="7" s="1"/>
  <c r="CH27" i="7" s="1"/>
  <c r="CI27" i="7" s="1"/>
  <c r="CJ27" i="7" s="1"/>
  <c r="CK27" i="7" s="1"/>
  <c r="CL27" i="7" s="1"/>
  <c r="CM27" i="7" s="1"/>
  <c r="M26" i="7"/>
  <c r="N26" i="7" s="1"/>
  <c r="O26" i="7" s="1"/>
  <c r="P26" i="7" s="1"/>
  <c r="Q26" i="7" s="1"/>
  <c r="R26" i="7" s="1"/>
  <c r="S26" i="7" s="1"/>
  <c r="T26" i="7" s="1"/>
  <c r="U26" i="7" s="1"/>
  <c r="V26" i="7" s="1"/>
  <c r="W26" i="7" s="1"/>
  <c r="X26" i="7" s="1"/>
  <c r="Y26" i="7" s="1"/>
  <c r="Z26" i="7" s="1"/>
  <c r="AA26" i="7" s="1"/>
  <c r="AB26" i="7" s="1"/>
  <c r="AC26" i="7" s="1"/>
  <c r="AD26" i="7" s="1"/>
  <c r="AE26" i="7" s="1"/>
  <c r="AF26" i="7" s="1"/>
  <c r="AG26" i="7" s="1"/>
  <c r="AH26" i="7" s="1"/>
  <c r="AI26" i="7" s="1"/>
  <c r="AJ26" i="7" s="1"/>
  <c r="AK26" i="7" s="1"/>
  <c r="AL26" i="7" s="1"/>
  <c r="AM26" i="7" s="1"/>
  <c r="AN26" i="7" s="1"/>
  <c r="AO26" i="7" s="1"/>
  <c r="AP26" i="7" s="1"/>
  <c r="AQ26" i="7" s="1"/>
  <c r="AR26" i="7" s="1"/>
  <c r="AS26" i="7" s="1"/>
  <c r="AT26" i="7" s="1"/>
  <c r="AU26" i="7" s="1"/>
  <c r="AV26" i="7" s="1"/>
  <c r="AW26" i="7" s="1"/>
  <c r="AX26" i="7" s="1"/>
  <c r="AY26" i="7" s="1"/>
  <c r="AZ26" i="7" s="1"/>
  <c r="BA26" i="7" s="1"/>
  <c r="BB26" i="7" s="1"/>
  <c r="BC26" i="7" s="1"/>
  <c r="BD26" i="7" s="1"/>
  <c r="BE26" i="7" s="1"/>
  <c r="BF26" i="7" s="1"/>
  <c r="BG26" i="7" s="1"/>
  <c r="BH26" i="7" s="1"/>
  <c r="BI26" i="7" s="1"/>
  <c r="M25" i="7"/>
  <c r="N25" i="7" s="1"/>
  <c r="O25" i="7" s="1"/>
  <c r="P25" i="7" s="1"/>
  <c r="Q25" i="7" s="1"/>
  <c r="R25" i="7" s="1"/>
  <c r="S25" i="7" s="1"/>
  <c r="T25" i="7" s="1"/>
  <c r="U25" i="7" s="1"/>
  <c r="V25" i="7" s="1"/>
  <c r="W25" i="7" s="1"/>
  <c r="X25" i="7" s="1"/>
  <c r="Y25" i="7" s="1"/>
  <c r="Z25" i="7" s="1"/>
  <c r="AA25" i="7" s="1"/>
  <c r="AB25" i="7" s="1"/>
  <c r="AC25" i="7" s="1"/>
  <c r="AD25" i="7" s="1"/>
  <c r="AE25" i="7" s="1"/>
  <c r="AF25" i="7" s="1"/>
  <c r="AG25" i="7" s="1"/>
  <c r="AH25" i="7" s="1"/>
  <c r="AI25" i="7" s="1"/>
  <c r="AJ25" i="7" s="1"/>
  <c r="AK25" i="7" s="1"/>
  <c r="AL25" i="7" s="1"/>
  <c r="AM25" i="7" s="1"/>
  <c r="AN25" i="7" s="1"/>
  <c r="AO25" i="7" s="1"/>
  <c r="AP25" i="7" s="1"/>
  <c r="AQ25" i="7" s="1"/>
  <c r="AR25" i="7" s="1"/>
  <c r="AS25" i="7" s="1"/>
  <c r="AT25" i="7" s="1"/>
  <c r="AU25" i="7" s="1"/>
  <c r="AV25" i="7" s="1"/>
  <c r="AW25" i="7" s="1"/>
  <c r="AX25" i="7" s="1"/>
  <c r="AY25" i="7" s="1"/>
  <c r="AZ25" i="7" s="1"/>
  <c r="BA25" i="7" s="1"/>
  <c r="BB25" i="7" s="1"/>
  <c r="BC25" i="7" s="1"/>
  <c r="BD25" i="7" s="1"/>
  <c r="BE25" i="7" s="1"/>
  <c r="BF25" i="7" s="1"/>
  <c r="BG25" i="7" s="1"/>
  <c r="BH25" i="7" s="1"/>
  <c r="BI25" i="7" s="1"/>
  <c r="BJ25" i="7" s="1"/>
  <c r="BK25" i="7" s="1"/>
  <c r="BL25" i="7" s="1"/>
  <c r="BM25" i="7" s="1"/>
  <c r="BN25" i="7" s="1"/>
  <c r="BO25" i="7" s="1"/>
  <c r="BP25" i="7" s="1"/>
  <c r="BQ25" i="7" s="1"/>
  <c r="BR25" i="7" s="1"/>
  <c r="BS25" i="7" s="1"/>
  <c r="BT25" i="7" s="1"/>
  <c r="BU25" i="7" s="1"/>
  <c r="BV25" i="7" s="1"/>
  <c r="BW25" i="7" s="1"/>
  <c r="BX25" i="7" s="1"/>
  <c r="BY25" i="7" s="1"/>
  <c r="BZ25" i="7" s="1"/>
  <c r="CA25" i="7" s="1"/>
  <c r="CB25" i="7" s="1"/>
  <c r="CC25" i="7" s="1"/>
  <c r="CD25" i="7" s="1"/>
  <c r="CE25" i="7" s="1"/>
  <c r="CF25" i="7" s="1"/>
  <c r="CG25" i="7" s="1"/>
  <c r="CH25" i="7" s="1"/>
  <c r="CI25" i="7" s="1"/>
  <c r="CJ25" i="7" s="1"/>
  <c r="CK25" i="7" s="1"/>
  <c r="CL25" i="7" s="1"/>
  <c r="CM25" i="7" s="1"/>
  <c r="M24" i="7"/>
  <c r="N24" i="7" s="1"/>
  <c r="O24" i="7" s="1"/>
  <c r="P24" i="7" s="1"/>
  <c r="Q24" i="7" s="1"/>
  <c r="R24" i="7" s="1"/>
  <c r="S24" i="7" s="1"/>
  <c r="T24" i="7" s="1"/>
  <c r="U24" i="7" s="1"/>
  <c r="V24" i="7" s="1"/>
  <c r="W24" i="7" s="1"/>
  <c r="X24" i="7" s="1"/>
  <c r="Y24" i="7" s="1"/>
  <c r="Z24" i="7" s="1"/>
  <c r="AA24" i="7" s="1"/>
  <c r="AB24" i="7" s="1"/>
  <c r="AC24" i="7" s="1"/>
  <c r="AD24" i="7" s="1"/>
  <c r="AE24" i="7" s="1"/>
  <c r="AF24" i="7" s="1"/>
  <c r="AG24" i="7" s="1"/>
  <c r="AH24" i="7" s="1"/>
  <c r="AI24" i="7" s="1"/>
  <c r="AJ24" i="7" s="1"/>
  <c r="AK24" i="7" s="1"/>
  <c r="AL24" i="7" s="1"/>
  <c r="AM24" i="7" s="1"/>
  <c r="AN24" i="7" s="1"/>
  <c r="AO24" i="7" s="1"/>
  <c r="AP24" i="7" s="1"/>
  <c r="AQ24" i="7" s="1"/>
  <c r="AR24" i="7" s="1"/>
  <c r="AS24" i="7" s="1"/>
  <c r="AT24" i="7" s="1"/>
  <c r="AU24" i="7" s="1"/>
  <c r="AV24" i="7" s="1"/>
  <c r="AW24" i="7" s="1"/>
  <c r="AX24" i="7" s="1"/>
  <c r="AY24" i="7" s="1"/>
  <c r="AZ24" i="7" s="1"/>
  <c r="BA24" i="7" s="1"/>
  <c r="BB24" i="7" s="1"/>
  <c r="BC24" i="7" s="1"/>
  <c r="BD24" i="7" s="1"/>
  <c r="BE24" i="7" s="1"/>
  <c r="BF24" i="7" s="1"/>
  <c r="BG24" i="7" s="1"/>
  <c r="BH24" i="7" s="1"/>
  <c r="BI24" i="7" s="1"/>
  <c r="M23" i="7"/>
  <c r="N23" i="7" s="1"/>
  <c r="O23" i="7" s="1"/>
  <c r="P23" i="7" s="1"/>
  <c r="Q23" i="7" s="1"/>
  <c r="R23" i="7" s="1"/>
  <c r="S23" i="7" s="1"/>
  <c r="T23" i="7" s="1"/>
  <c r="U23" i="7" s="1"/>
  <c r="V23" i="7" s="1"/>
  <c r="W23" i="7" s="1"/>
  <c r="X23" i="7" s="1"/>
  <c r="Y23" i="7" s="1"/>
  <c r="Z23" i="7" s="1"/>
  <c r="AA23" i="7" s="1"/>
  <c r="AB23" i="7" s="1"/>
  <c r="AC23" i="7" s="1"/>
  <c r="AD23" i="7" s="1"/>
  <c r="AE23" i="7" s="1"/>
  <c r="AF23" i="7" s="1"/>
  <c r="AG23" i="7" s="1"/>
  <c r="AH23" i="7" s="1"/>
  <c r="AI23" i="7" s="1"/>
  <c r="AJ23" i="7" s="1"/>
  <c r="AK23" i="7" s="1"/>
  <c r="AL23" i="7" s="1"/>
  <c r="AM23" i="7" s="1"/>
  <c r="AN23" i="7" s="1"/>
  <c r="AO23" i="7" s="1"/>
  <c r="AP23" i="7" s="1"/>
  <c r="AQ23" i="7" s="1"/>
  <c r="AR23" i="7" s="1"/>
  <c r="AS23" i="7" s="1"/>
  <c r="AT23" i="7" s="1"/>
  <c r="AU23" i="7" s="1"/>
  <c r="AV23" i="7" s="1"/>
  <c r="AW23" i="7" s="1"/>
  <c r="AX23" i="7" s="1"/>
  <c r="AY23" i="7" s="1"/>
  <c r="AZ23" i="7" s="1"/>
  <c r="BA23" i="7" s="1"/>
  <c r="BB23" i="7" s="1"/>
  <c r="BC23" i="7" s="1"/>
  <c r="BD23" i="7" s="1"/>
  <c r="BE23" i="7" s="1"/>
  <c r="BF23" i="7" s="1"/>
  <c r="BG23" i="7" s="1"/>
  <c r="BH23" i="7" s="1"/>
  <c r="BI23" i="7" s="1"/>
  <c r="BJ23" i="7" s="1"/>
  <c r="BK23" i="7" s="1"/>
  <c r="BL23" i="7" s="1"/>
  <c r="BM23" i="7" s="1"/>
  <c r="BN23" i="7" s="1"/>
  <c r="BO23" i="7" s="1"/>
  <c r="BP23" i="7" s="1"/>
  <c r="BQ23" i="7" s="1"/>
  <c r="BR23" i="7" s="1"/>
  <c r="BS23" i="7" s="1"/>
  <c r="BT23" i="7" s="1"/>
  <c r="BU23" i="7" s="1"/>
  <c r="BV23" i="7" s="1"/>
  <c r="BW23" i="7" s="1"/>
  <c r="BX23" i="7" s="1"/>
  <c r="BY23" i="7" s="1"/>
  <c r="BZ23" i="7" s="1"/>
  <c r="CA23" i="7" s="1"/>
  <c r="CB23" i="7" s="1"/>
  <c r="CC23" i="7" s="1"/>
  <c r="CD23" i="7" s="1"/>
  <c r="CE23" i="7" s="1"/>
  <c r="CF23" i="7" s="1"/>
  <c r="CG23" i="7" s="1"/>
  <c r="CH23" i="7" s="1"/>
  <c r="CI23" i="7" s="1"/>
  <c r="CJ23" i="7" s="1"/>
  <c r="CK23" i="7" s="1"/>
  <c r="CL23" i="7" s="1"/>
  <c r="CM23" i="7" s="1"/>
  <c r="CM4" i="7" s="1"/>
  <c r="C4" i="7"/>
  <c r="CP4" i="2"/>
  <c r="CP5" i="2"/>
  <c r="CP7" i="2"/>
  <c r="CP3" i="2"/>
  <c r="G21" i="20" l="1"/>
  <c r="F21" i="20"/>
  <c r="E21" i="20"/>
  <c r="G20" i="20"/>
  <c r="F20" i="20"/>
  <c r="E20" i="20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B6" i="7"/>
  <c r="CM5" i="7"/>
  <c r="CL5" i="7"/>
  <c r="CK5" i="7"/>
  <c r="CJ5" i="7"/>
  <c r="CI5" i="7"/>
  <c r="CH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B4" i="7"/>
  <c r="M7" i="50"/>
  <c r="N7" i="50" s="1"/>
  <c r="O7" i="50" s="1"/>
  <c r="P7" i="50" s="1"/>
  <c r="Q7" i="50" s="1"/>
  <c r="R7" i="50" s="1"/>
  <c r="S7" i="50" s="1"/>
  <c r="T7" i="50" s="1"/>
  <c r="U7" i="50" s="1"/>
  <c r="V7" i="50" s="1"/>
  <c r="W7" i="50" s="1"/>
  <c r="X7" i="50" s="1"/>
  <c r="Y7" i="50" s="1"/>
  <c r="Z7" i="50" s="1"/>
  <c r="AA7" i="50" s="1"/>
  <c r="AB7" i="50" s="1"/>
  <c r="AC7" i="50" s="1"/>
  <c r="AD7" i="50" s="1"/>
  <c r="AE7" i="50" s="1"/>
  <c r="AF7" i="50" s="1"/>
  <c r="AG7" i="50" s="1"/>
  <c r="AH7" i="50" s="1"/>
  <c r="AI7" i="50" s="1"/>
  <c r="AJ7" i="50" s="1"/>
  <c r="AK7" i="50" s="1"/>
  <c r="AL7" i="50" s="1"/>
  <c r="AM7" i="50" s="1"/>
  <c r="AN7" i="50" s="1"/>
  <c r="AO7" i="50" s="1"/>
  <c r="AP7" i="50" s="1"/>
  <c r="AQ7" i="50" s="1"/>
  <c r="AR7" i="50" s="1"/>
  <c r="AS7" i="50" s="1"/>
  <c r="AT7" i="50" s="1"/>
  <c r="AU7" i="50" s="1"/>
  <c r="AV7" i="50" s="1"/>
  <c r="AW7" i="50" s="1"/>
  <c r="AX7" i="50" s="1"/>
  <c r="AY7" i="50" s="1"/>
  <c r="AZ7" i="50" s="1"/>
  <c r="BA7" i="50" s="1"/>
  <c r="BB7" i="50" s="1"/>
  <c r="BC7" i="50" s="1"/>
  <c r="BD7" i="50" s="1"/>
  <c r="BE7" i="50" s="1"/>
  <c r="BF7" i="50" s="1"/>
  <c r="BG7" i="50" s="1"/>
  <c r="BH7" i="50" s="1"/>
  <c r="BI7" i="50" s="1"/>
  <c r="BJ7" i="50" s="1"/>
  <c r="BK7" i="50" s="1"/>
  <c r="BL7" i="50" s="1"/>
  <c r="BM7" i="50" s="1"/>
  <c r="BN7" i="50" s="1"/>
  <c r="BO7" i="50" s="1"/>
  <c r="BP7" i="50" s="1"/>
  <c r="BQ7" i="50" s="1"/>
  <c r="BR7" i="50" s="1"/>
  <c r="BS7" i="50" s="1"/>
  <c r="BT7" i="50" s="1"/>
  <c r="BU7" i="50" s="1"/>
  <c r="BV7" i="50" s="1"/>
  <c r="BW7" i="50" s="1"/>
  <c r="BX7" i="50" s="1"/>
  <c r="BY7" i="50" s="1"/>
  <c r="BZ7" i="50" s="1"/>
  <c r="CA7" i="50" s="1"/>
  <c r="CB7" i="50" s="1"/>
  <c r="CC7" i="50" s="1"/>
  <c r="CD7" i="50" s="1"/>
  <c r="CE7" i="50" s="1"/>
  <c r="CF7" i="50" s="1"/>
  <c r="CG7" i="50" s="1"/>
  <c r="CH7" i="50" s="1"/>
  <c r="CI7" i="50" s="1"/>
  <c r="CJ7" i="50" s="1"/>
  <c r="CK7" i="50" s="1"/>
  <c r="CL7" i="50" s="1"/>
  <c r="CM7" i="50" s="1"/>
  <c r="M6" i="50"/>
  <c r="N6" i="50" s="1"/>
  <c r="O6" i="50" s="1"/>
  <c r="P6" i="50" s="1"/>
  <c r="Q6" i="50" s="1"/>
  <c r="R6" i="50" s="1"/>
  <c r="S6" i="50" s="1"/>
  <c r="T6" i="50" s="1"/>
  <c r="U6" i="50" s="1"/>
  <c r="V6" i="50" s="1"/>
  <c r="W6" i="50" s="1"/>
  <c r="X6" i="50" s="1"/>
  <c r="Y6" i="50" s="1"/>
  <c r="Z6" i="50" s="1"/>
  <c r="AA6" i="50" s="1"/>
  <c r="AB6" i="50" s="1"/>
  <c r="AC6" i="50" s="1"/>
  <c r="AD6" i="50" s="1"/>
  <c r="AE6" i="50" s="1"/>
  <c r="AF6" i="50" s="1"/>
  <c r="AG6" i="50" s="1"/>
  <c r="AH6" i="50" s="1"/>
  <c r="AI6" i="50" s="1"/>
  <c r="AJ6" i="50" s="1"/>
  <c r="AK6" i="50" s="1"/>
  <c r="AL6" i="50" s="1"/>
  <c r="AM6" i="50" s="1"/>
  <c r="AN6" i="50" s="1"/>
  <c r="AO6" i="50" s="1"/>
  <c r="AP6" i="50" s="1"/>
  <c r="AQ6" i="50" s="1"/>
  <c r="AR6" i="50" s="1"/>
  <c r="AS6" i="50" s="1"/>
  <c r="AT6" i="50" s="1"/>
  <c r="AU6" i="50" s="1"/>
  <c r="AV6" i="50" s="1"/>
  <c r="AW6" i="50" s="1"/>
  <c r="AX6" i="50" s="1"/>
  <c r="AY6" i="50" s="1"/>
  <c r="AZ6" i="50" s="1"/>
  <c r="BA6" i="50" s="1"/>
  <c r="BB6" i="50" s="1"/>
  <c r="BC6" i="50" s="1"/>
  <c r="BD6" i="50" s="1"/>
  <c r="BE6" i="50" s="1"/>
  <c r="BF6" i="50" s="1"/>
  <c r="BG6" i="50" s="1"/>
  <c r="BH6" i="50" s="1"/>
  <c r="BI6" i="50" s="1"/>
  <c r="M5" i="50"/>
  <c r="N5" i="50"/>
  <c r="O5" i="50" s="1"/>
  <c r="P5" i="50" s="1"/>
  <c r="Q5" i="50" s="1"/>
  <c r="R5" i="50" s="1"/>
  <c r="S5" i="50" s="1"/>
  <c r="T5" i="50" s="1"/>
  <c r="U5" i="50" s="1"/>
  <c r="V5" i="50" s="1"/>
  <c r="W5" i="50" s="1"/>
  <c r="X5" i="50" s="1"/>
  <c r="Y5" i="50" s="1"/>
  <c r="Z5" i="50" s="1"/>
  <c r="AA5" i="50" s="1"/>
  <c r="AB5" i="50" s="1"/>
  <c r="AC5" i="50" s="1"/>
  <c r="AD5" i="50" s="1"/>
  <c r="AE5" i="50" s="1"/>
  <c r="AF5" i="50" s="1"/>
  <c r="AG5" i="50" s="1"/>
  <c r="AH5" i="50" s="1"/>
  <c r="AI5" i="50" s="1"/>
  <c r="AJ5" i="50" s="1"/>
  <c r="AK5" i="50" s="1"/>
  <c r="AL5" i="50" s="1"/>
  <c r="AM5" i="50" s="1"/>
  <c r="AN5" i="50" s="1"/>
  <c r="AO5" i="50" s="1"/>
  <c r="AP5" i="50" s="1"/>
  <c r="AQ5" i="50" s="1"/>
  <c r="AR5" i="50" s="1"/>
  <c r="AS5" i="50" s="1"/>
  <c r="AT5" i="50" s="1"/>
  <c r="AU5" i="50" s="1"/>
  <c r="AV5" i="50" s="1"/>
  <c r="AW5" i="50" s="1"/>
  <c r="AX5" i="50" s="1"/>
  <c r="AY5" i="50" s="1"/>
  <c r="AZ5" i="50" s="1"/>
  <c r="BA5" i="50" s="1"/>
  <c r="BB5" i="50" s="1"/>
  <c r="BC5" i="50" s="1"/>
  <c r="BD5" i="50" s="1"/>
  <c r="BE5" i="50" s="1"/>
  <c r="BF5" i="50" s="1"/>
  <c r="BG5" i="50" s="1"/>
  <c r="BH5" i="50" s="1"/>
  <c r="BI5" i="50" s="1"/>
  <c r="BJ5" i="50" s="1"/>
  <c r="BK5" i="50" s="1"/>
  <c r="BL5" i="50" s="1"/>
  <c r="BM5" i="50" s="1"/>
  <c r="BN5" i="50" s="1"/>
  <c r="BO5" i="50" s="1"/>
  <c r="BP5" i="50" s="1"/>
  <c r="BQ5" i="50" s="1"/>
  <c r="BR5" i="50" s="1"/>
  <c r="BS5" i="50" s="1"/>
  <c r="BT5" i="50" s="1"/>
  <c r="BU5" i="50" s="1"/>
  <c r="BV5" i="50" s="1"/>
  <c r="BW5" i="50" s="1"/>
  <c r="BX5" i="50" s="1"/>
  <c r="BY5" i="50" s="1"/>
  <c r="BZ5" i="50" s="1"/>
  <c r="CA5" i="50" s="1"/>
  <c r="CB5" i="50" s="1"/>
  <c r="CC5" i="50" s="1"/>
  <c r="CD5" i="50" s="1"/>
  <c r="CE5" i="50" s="1"/>
  <c r="CF5" i="50" s="1"/>
  <c r="CG5" i="50" s="1"/>
  <c r="CH5" i="50" s="1"/>
  <c r="CI5" i="50" s="1"/>
  <c r="CJ5" i="50" s="1"/>
  <c r="CK5" i="50" s="1"/>
  <c r="CL5" i="50" s="1"/>
  <c r="CM5" i="50" s="1"/>
  <c r="M4" i="50"/>
  <c r="N4" i="50" s="1"/>
  <c r="O4" i="50" s="1"/>
  <c r="P4" i="50" s="1"/>
  <c r="Q4" i="50" s="1"/>
  <c r="R4" i="50" s="1"/>
  <c r="S4" i="50" s="1"/>
  <c r="T4" i="50" s="1"/>
  <c r="U4" i="50" s="1"/>
  <c r="V4" i="50" s="1"/>
  <c r="W4" i="50" s="1"/>
  <c r="X4" i="50" s="1"/>
  <c r="Y4" i="50" s="1"/>
  <c r="Z4" i="50" s="1"/>
  <c r="AA4" i="50" s="1"/>
  <c r="AB4" i="50" s="1"/>
  <c r="AC4" i="50" s="1"/>
  <c r="AD4" i="50" s="1"/>
  <c r="AE4" i="50" s="1"/>
  <c r="AF4" i="50" s="1"/>
  <c r="AG4" i="50" s="1"/>
  <c r="AH4" i="50" s="1"/>
  <c r="AI4" i="50" s="1"/>
  <c r="AJ4" i="50" s="1"/>
  <c r="AK4" i="50" s="1"/>
  <c r="AL4" i="50" s="1"/>
  <c r="AM4" i="50" s="1"/>
  <c r="AN4" i="50" s="1"/>
  <c r="AO4" i="50" s="1"/>
  <c r="AP4" i="50" s="1"/>
  <c r="AQ4" i="50" s="1"/>
  <c r="AR4" i="50" s="1"/>
  <c r="AS4" i="50" s="1"/>
  <c r="AT4" i="50" s="1"/>
  <c r="AU4" i="50" s="1"/>
  <c r="AV4" i="50" s="1"/>
  <c r="AW4" i="50" s="1"/>
  <c r="AX4" i="50" s="1"/>
  <c r="AY4" i="50" s="1"/>
  <c r="AZ4" i="50" s="1"/>
  <c r="BA4" i="50" s="1"/>
  <c r="BB4" i="50" s="1"/>
  <c r="BC4" i="50" s="1"/>
  <c r="BD4" i="50" s="1"/>
  <c r="BE4" i="50" s="1"/>
  <c r="BF4" i="50" s="1"/>
  <c r="BG4" i="50" s="1"/>
  <c r="BH4" i="50" s="1"/>
  <c r="BI4" i="50" s="1"/>
  <c r="M3" i="50"/>
  <c r="N3" i="50" s="1"/>
  <c r="O3" i="50" s="1"/>
  <c r="P3" i="50" s="1"/>
  <c r="Q3" i="50" s="1"/>
  <c r="R3" i="50" s="1"/>
  <c r="S3" i="50" s="1"/>
  <c r="T3" i="50" s="1"/>
  <c r="U3" i="50" s="1"/>
  <c r="V3" i="50" s="1"/>
  <c r="W3" i="50" s="1"/>
  <c r="X3" i="50" s="1"/>
  <c r="Y3" i="50" s="1"/>
  <c r="Z3" i="50" s="1"/>
  <c r="AA3" i="50" s="1"/>
  <c r="AB3" i="50" s="1"/>
  <c r="AC3" i="50" s="1"/>
  <c r="AD3" i="50" s="1"/>
  <c r="AE3" i="50" s="1"/>
  <c r="AF3" i="50" s="1"/>
  <c r="AG3" i="50" s="1"/>
  <c r="AH3" i="50" s="1"/>
  <c r="AI3" i="50" s="1"/>
  <c r="AJ3" i="50" s="1"/>
  <c r="AK3" i="50" s="1"/>
  <c r="AL3" i="50" s="1"/>
  <c r="AM3" i="50" s="1"/>
  <c r="AN3" i="50" s="1"/>
  <c r="AO3" i="50" s="1"/>
  <c r="AP3" i="50" s="1"/>
  <c r="AQ3" i="50" s="1"/>
  <c r="AR3" i="50" s="1"/>
  <c r="AS3" i="50" s="1"/>
  <c r="AT3" i="50" s="1"/>
  <c r="AU3" i="50" s="1"/>
  <c r="AV3" i="50" s="1"/>
  <c r="AW3" i="50" s="1"/>
  <c r="AX3" i="50" s="1"/>
  <c r="AY3" i="50" s="1"/>
  <c r="AZ3" i="50" s="1"/>
  <c r="BA3" i="50" s="1"/>
  <c r="BB3" i="50" s="1"/>
  <c r="BC3" i="50" s="1"/>
  <c r="BD3" i="50" s="1"/>
  <c r="BE3" i="50" s="1"/>
  <c r="BF3" i="50" s="1"/>
  <c r="BG3" i="50" s="1"/>
  <c r="BH3" i="50" s="1"/>
  <c r="BI3" i="50" s="1"/>
  <c r="BJ3" i="50" s="1"/>
  <c r="BK3" i="50" s="1"/>
  <c r="BL3" i="50" s="1"/>
  <c r="BM3" i="50" s="1"/>
  <c r="BN3" i="50" s="1"/>
  <c r="BO3" i="50" s="1"/>
  <c r="BP3" i="50" s="1"/>
  <c r="BQ3" i="50" s="1"/>
  <c r="BR3" i="50" s="1"/>
  <c r="BS3" i="50" s="1"/>
  <c r="BT3" i="50" s="1"/>
  <c r="BU3" i="50" s="1"/>
  <c r="BV3" i="50" s="1"/>
  <c r="BW3" i="50" s="1"/>
  <c r="BX3" i="50" s="1"/>
  <c r="BY3" i="50" s="1"/>
  <c r="BZ3" i="50" s="1"/>
  <c r="CA3" i="50" s="1"/>
  <c r="CB3" i="50" s="1"/>
  <c r="CC3" i="50" s="1"/>
  <c r="CD3" i="50" s="1"/>
  <c r="CE3" i="50" s="1"/>
  <c r="CF3" i="50" s="1"/>
  <c r="CG3" i="50" s="1"/>
  <c r="CH3" i="50" s="1"/>
  <c r="CI3" i="50" s="1"/>
  <c r="CJ3" i="50" s="1"/>
  <c r="CK3" i="50" s="1"/>
  <c r="CL3" i="50" s="1"/>
  <c r="CM3" i="50" s="1"/>
  <c r="Y20" i="2"/>
  <c r="X20" i="2"/>
  <c r="W20" i="2"/>
  <c r="V20" i="2"/>
  <c r="J18" i="2"/>
  <c r="K18" i="2" s="1"/>
  <c r="AP18" i="2"/>
  <c r="AP6" i="2" s="1"/>
  <c r="AQ18" i="2"/>
  <c r="AQ6" i="2" s="1"/>
  <c r="AR18" i="2"/>
  <c r="AR6" i="2" s="1"/>
  <c r="AS18" i="2"/>
  <c r="AS6" i="2" s="1"/>
  <c r="AT18" i="2"/>
  <c r="AT6" i="2" s="1"/>
  <c r="AU18" i="2"/>
  <c r="AU6" i="2" s="1"/>
  <c r="AV18" i="2"/>
  <c r="AV6" i="2" s="1"/>
  <c r="AW18" i="2"/>
  <c r="AW6" i="2" s="1"/>
  <c r="AX18" i="2"/>
  <c r="AX6" i="2" s="1"/>
  <c r="AY18" i="2"/>
  <c r="AZ18" i="2"/>
  <c r="BA18" i="2"/>
  <c r="BA6" i="2" s="1"/>
  <c r="BB18" i="2"/>
  <c r="BB6" i="2" s="1"/>
  <c r="BC18" i="2"/>
  <c r="BC6" i="2" s="1"/>
  <c r="BD18" i="2"/>
  <c r="BE18" i="2"/>
  <c r="BE6" i="2" s="1"/>
  <c r="BF18" i="2"/>
  <c r="BF6" i="2" s="1"/>
  <c r="BG18" i="2"/>
  <c r="BG6" i="2" s="1"/>
  <c r="BH18" i="2"/>
  <c r="BH6" i="2" s="1"/>
  <c r="B6" i="2"/>
  <c r="C6" i="2"/>
  <c r="C8" i="2" s="1"/>
  <c r="D6" i="2"/>
  <c r="D8" i="2" s="1"/>
  <c r="E6" i="2"/>
  <c r="E8" i="2" s="1"/>
  <c r="F6" i="2"/>
  <c r="G6" i="2"/>
  <c r="H6" i="2"/>
  <c r="I6" i="2"/>
  <c r="J6" i="2"/>
  <c r="M6" i="2"/>
  <c r="N6" i="2"/>
  <c r="O6" i="2"/>
  <c r="P6" i="2"/>
  <c r="Q6" i="2"/>
  <c r="R6" i="2"/>
  <c r="S6" i="2"/>
  <c r="T6" i="2"/>
  <c r="U6" i="2"/>
  <c r="V6" i="2"/>
  <c r="W6" i="2"/>
  <c r="X6" i="2"/>
  <c r="Y6" i="2"/>
  <c r="AY6" i="2"/>
  <c r="AZ6" i="2"/>
  <c r="BD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AA18" i="2" l="1"/>
  <c r="AA6" i="2" s="1"/>
  <c r="B8" i="2"/>
  <c r="CP8" i="2" s="1"/>
  <c r="AN18" i="2"/>
  <c r="AN6" i="2" s="1"/>
  <c r="AF18" i="2"/>
  <c r="AF6" i="2" s="1"/>
  <c r="AB18" i="2"/>
  <c r="AB6" i="2" s="1"/>
  <c r="W4" i="7"/>
  <c r="AC18" i="2"/>
  <c r="AC6" i="2" s="1"/>
  <c r="AG18" i="2"/>
  <c r="AG6" i="2" s="1"/>
  <c r="AK18" i="2"/>
  <c r="AK6" i="2" s="1"/>
  <c r="AO18" i="2"/>
  <c r="AO6" i="2" s="1"/>
  <c r="Z18" i="2"/>
  <c r="Z6" i="2" s="1"/>
  <c r="AD18" i="2"/>
  <c r="AD6" i="2" s="1"/>
  <c r="AH18" i="2"/>
  <c r="AH6" i="2" s="1"/>
  <c r="AL18" i="2"/>
  <c r="AL6" i="2" s="1"/>
  <c r="L18" i="2"/>
  <c r="L6" i="2" s="1"/>
  <c r="K6" i="2"/>
  <c r="AJ18" i="2"/>
  <c r="AJ6" i="2" s="1"/>
  <c r="AA5" i="7"/>
  <c r="T6" i="7"/>
  <c r="AP7" i="7"/>
  <c r="P8" i="7"/>
  <c r="AM18" i="2"/>
  <c r="AM6" i="2" s="1"/>
  <c r="AI18" i="2"/>
  <c r="AI6" i="2" s="1"/>
  <c r="AE18" i="2"/>
  <c r="AE6" i="2" s="1"/>
  <c r="S6" i="7"/>
  <c r="AO7" i="7"/>
  <c r="CP6" i="2" l="1"/>
  <c r="AQ7" i="7"/>
  <c r="AB5" i="7"/>
  <c r="CP18" i="2"/>
  <c r="Q8" i="7"/>
  <c r="U6" i="7"/>
  <c r="X4" i="7"/>
  <c r="V6" i="7" l="1"/>
  <c r="AC5" i="7"/>
  <c r="Y4" i="7"/>
  <c r="R8" i="7"/>
  <c r="AR7" i="7"/>
  <c r="AD5" i="7" l="1"/>
  <c r="S8" i="7"/>
  <c r="AS7" i="7"/>
  <c r="Z4" i="7"/>
  <c r="W6" i="7"/>
  <c r="AA4" i="7" l="1"/>
  <c r="T8" i="7"/>
  <c r="X6" i="7"/>
  <c r="AT7" i="7"/>
  <c r="AE5" i="7"/>
  <c r="U8" i="7" l="1"/>
  <c r="AU7" i="7"/>
  <c r="AF5" i="7"/>
  <c r="Y6" i="7"/>
  <c r="AB4" i="7"/>
  <c r="Z6" i="7" l="1"/>
  <c r="AV7" i="7"/>
  <c r="AC4" i="7"/>
  <c r="AG5" i="7"/>
  <c r="V8" i="7"/>
  <c r="AW7" i="7" l="1"/>
  <c r="AH5" i="7"/>
  <c r="W8" i="7"/>
  <c r="AD4" i="7"/>
  <c r="AA6" i="7"/>
  <c r="AI5" i="7" l="1"/>
  <c r="AE4" i="7"/>
  <c r="AB6" i="7"/>
  <c r="X8" i="7"/>
  <c r="AX7" i="7"/>
  <c r="Y8" i="7" l="1"/>
  <c r="AF4" i="7"/>
  <c r="AY7" i="7"/>
  <c r="AC6" i="7"/>
  <c r="AJ5" i="7"/>
  <c r="AD6" i="7" l="1"/>
  <c r="AG4" i="7"/>
  <c r="AK5" i="7"/>
  <c r="AZ7" i="7"/>
  <c r="Z8" i="7"/>
  <c r="AH4" i="7" l="1"/>
  <c r="BA7" i="7"/>
  <c r="AA8" i="7"/>
  <c r="AL5" i="7"/>
  <c r="AE6" i="7"/>
  <c r="AM5" i="7" l="1"/>
  <c r="BB7" i="7"/>
  <c r="AF6" i="7"/>
  <c r="AB8" i="7"/>
  <c r="AI4" i="7"/>
  <c r="AC8" i="7" l="1"/>
  <c r="BC7" i="7"/>
  <c r="AJ4" i="7"/>
  <c r="AG6" i="7"/>
  <c r="AN5" i="7"/>
  <c r="AH6" i="7" l="1"/>
  <c r="BD7" i="7"/>
  <c r="AO5" i="7"/>
  <c r="AK4" i="7"/>
  <c r="AD8" i="7"/>
  <c r="AL4" i="7" l="1"/>
  <c r="BE7" i="7"/>
  <c r="AE8" i="7"/>
  <c r="AP5" i="7"/>
  <c r="AI6" i="7"/>
  <c r="AQ5" i="7" l="1"/>
  <c r="BF7" i="7"/>
  <c r="AJ6" i="7"/>
  <c r="AF8" i="7"/>
  <c r="AM4" i="7"/>
  <c r="AG8" i="7" l="1"/>
  <c r="BG7" i="7"/>
  <c r="AN4" i="7"/>
  <c r="AK6" i="7"/>
  <c r="AR5" i="7"/>
  <c r="AL6" i="7" l="1"/>
  <c r="BH7" i="7"/>
  <c r="AS5" i="7"/>
  <c r="AO4" i="7"/>
  <c r="AH8" i="7"/>
  <c r="BI7" i="7" l="1"/>
  <c r="AP4" i="7"/>
  <c r="AI8" i="7"/>
  <c r="AT5" i="7"/>
  <c r="AM6" i="7"/>
  <c r="AU5" i="7" l="1"/>
  <c r="AQ4" i="7"/>
  <c r="AN6" i="7"/>
  <c r="AJ8" i="7"/>
  <c r="BJ7" i="7"/>
  <c r="AK8" i="7" l="1"/>
  <c r="AR4" i="7"/>
  <c r="BK7" i="7"/>
  <c r="AO6" i="7"/>
  <c r="AV5" i="7"/>
  <c r="AS4" i="7" l="1"/>
  <c r="AP6" i="7"/>
  <c r="AW5" i="7"/>
  <c r="BL7" i="7"/>
  <c r="AL8" i="7"/>
  <c r="BM7" i="7" l="1"/>
  <c r="AQ6" i="7"/>
  <c r="AM8" i="7"/>
  <c r="AX5" i="7"/>
  <c r="AT4" i="7"/>
  <c r="AR6" i="7" l="1"/>
  <c r="AY5" i="7"/>
  <c r="AU4" i="7"/>
  <c r="AN8" i="7"/>
  <c r="BN7" i="7"/>
  <c r="AO8" i="7" l="1"/>
  <c r="AZ5" i="7"/>
  <c r="BO7" i="7"/>
  <c r="AV4" i="7"/>
  <c r="AS6" i="7"/>
  <c r="AW4" i="7" l="1"/>
  <c r="BA5" i="7"/>
  <c r="AT6" i="7"/>
  <c r="BP7" i="7"/>
  <c r="AP8" i="7"/>
  <c r="BB5" i="7" l="1"/>
  <c r="BQ7" i="7"/>
  <c r="AQ8" i="7"/>
  <c r="AU6" i="7"/>
  <c r="AX4" i="7"/>
  <c r="AV6" i="7" l="1"/>
  <c r="BR7" i="7"/>
  <c r="AY4" i="7"/>
  <c r="AR8" i="7"/>
  <c r="BC5" i="7"/>
  <c r="AS8" i="7" l="1"/>
  <c r="BS7" i="7"/>
  <c r="BD5" i="7"/>
  <c r="AZ4" i="7"/>
  <c r="AW6" i="7"/>
  <c r="BT7" i="7" l="1"/>
  <c r="BA4" i="7"/>
  <c r="AX6" i="7"/>
  <c r="BE5" i="7"/>
  <c r="AT8" i="7"/>
  <c r="BB4" i="7" l="1"/>
  <c r="AY6" i="7"/>
  <c r="BU7" i="7"/>
  <c r="BF5" i="7"/>
  <c r="AU8" i="7"/>
  <c r="AZ6" i="7" l="1"/>
  <c r="BG5" i="7"/>
  <c r="AV8" i="7"/>
  <c r="BV7" i="7"/>
  <c r="BC4" i="7"/>
  <c r="BW7" i="7" l="1"/>
  <c r="BI5" i="7"/>
  <c r="BH5" i="7"/>
  <c r="BD4" i="7"/>
  <c r="AW8" i="7"/>
  <c r="BA6" i="7"/>
  <c r="AX8" i="7" l="1"/>
  <c r="BB6" i="7"/>
  <c r="BE4" i="7"/>
  <c r="BX7" i="7"/>
  <c r="BY7" i="7" l="1"/>
  <c r="BC6" i="7"/>
  <c r="BF4" i="7"/>
  <c r="AY8" i="7"/>
  <c r="AZ8" i="7" l="1"/>
  <c r="BD6" i="7"/>
  <c r="BG4" i="7"/>
  <c r="BZ7" i="7"/>
  <c r="BE6" i="7" l="1"/>
  <c r="CA7" i="7"/>
  <c r="BH4" i="7"/>
  <c r="BA8" i="7"/>
  <c r="BF6" i="7" l="1"/>
  <c r="BB8" i="7"/>
  <c r="CB7" i="7"/>
  <c r="BI4" i="7"/>
  <c r="BJ4" i="7" l="1"/>
  <c r="BC8" i="7"/>
  <c r="CC7" i="7"/>
  <c r="BG6" i="7"/>
  <c r="BD8" i="7" l="1"/>
  <c r="BH6" i="7"/>
  <c r="CD7" i="7"/>
  <c r="BK4" i="7"/>
  <c r="BI6" i="7" l="1"/>
  <c r="BL4" i="7"/>
  <c r="CE7" i="7"/>
  <c r="BE8" i="7"/>
  <c r="BM4" i="7" l="1"/>
  <c r="BF8" i="7"/>
  <c r="CF7" i="7"/>
  <c r="BJ6" i="7"/>
  <c r="BK6" i="7" l="1"/>
  <c r="BG8" i="7"/>
  <c r="CG7" i="7"/>
  <c r="BN4" i="7"/>
  <c r="BO4" i="7" l="1"/>
  <c r="BH8" i="7"/>
  <c r="CH7" i="7"/>
  <c r="BL6" i="7"/>
  <c r="BM6" i="7" l="1"/>
  <c r="BI8" i="7"/>
  <c r="CI7" i="7"/>
  <c r="BP4" i="7"/>
  <c r="BQ4" i="7" l="1"/>
  <c r="BJ8" i="7"/>
  <c r="BN6" i="7"/>
  <c r="CJ7" i="7"/>
  <c r="BK8" i="7" l="1"/>
  <c r="CK7" i="7"/>
  <c r="BO6" i="7"/>
  <c r="BR4" i="7"/>
  <c r="BS4" i="7" l="1"/>
  <c r="CM7" i="7"/>
  <c r="CL7" i="7"/>
  <c r="BP6" i="7"/>
  <c r="BL8" i="7"/>
  <c r="BM8" i="7" l="1"/>
  <c r="BQ6" i="7"/>
  <c r="BT4" i="7"/>
  <c r="BR6" i="7" l="1"/>
  <c r="BU4" i="7"/>
  <c r="BN8" i="7"/>
  <c r="BV4" i="7" l="1"/>
  <c r="BO8" i="7"/>
  <c r="BS6" i="7"/>
  <c r="BP8" i="7" l="1"/>
  <c r="BT6" i="7"/>
  <c r="BW4" i="7"/>
  <c r="BU6" i="7" l="1"/>
  <c r="BX4" i="7"/>
  <c r="BQ8" i="7"/>
  <c r="BV6" i="7" l="1"/>
  <c r="BY4" i="7"/>
  <c r="BR8" i="7"/>
  <c r="BZ4" i="7" l="1"/>
  <c r="BW6" i="7"/>
  <c r="BS8" i="7"/>
  <c r="BX6" i="7" l="1"/>
  <c r="BT8" i="7"/>
  <c r="CA4" i="7"/>
  <c r="BU8" i="7" l="1"/>
  <c r="CB4" i="7"/>
  <c r="BY6" i="7"/>
  <c r="CC4" i="7" l="1"/>
  <c r="BZ6" i="7"/>
  <c r="BV8" i="7"/>
  <c r="CA6" i="7" l="1"/>
  <c r="BW8" i="7"/>
  <c r="CD4" i="7"/>
  <c r="BX8" i="7" l="1"/>
  <c r="CE4" i="7"/>
  <c r="CB6" i="7"/>
  <c r="CF4" i="7" l="1"/>
  <c r="CC6" i="7"/>
  <c r="BY8" i="7"/>
  <c r="CD6" i="7" l="1"/>
  <c r="BZ8" i="7"/>
  <c r="CG4" i="7"/>
  <c r="CA8" i="7" l="1"/>
  <c r="CE6" i="7"/>
  <c r="CH4" i="7"/>
  <c r="CF6" i="7" l="1"/>
  <c r="CI4" i="7"/>
  <c r="CB8" i="7"/>
  <c r="CJ4" i="7" l="1"/>
  <c r="CC8" i="7"/>
  <c r="CG6" i="7"/>
  <c r="CD8" i="7" l="1"/>
  <c r="CH6" i="7"/>
  <c r="CK4" i="7"/>
  <c r="CI6" i="7" l="1"/>
  <c r="CL4" i="7"/>
  <c r="CE8" i="7"/>
  <c r="CF8" i="7" l="1"/>
  <c r="CJ6" i="7"/>
  <c r="CK6" i="7" l="1"/>
  <c r="CG8" i="7"/>
  <c r="CH8" i="7" l="1"/>
  <c r="CM6" i="7"/>
  <c r="CL6" i="7"/>
  <c r="CI8" i="7" l="1"/>
  <c r="CJ8" i="7" l="1"/>
  <c r="CK8" i="7" l="1"/>
  <c r="CM8" i="7" l="1"/>
  <c r="CL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tc={60E8F853-07D1-4048-89B1-B7411EDFB5FB}</author>
    <author>tc={32846713-D7AF-0A4D-A40E-ED2752211E3C}</author>
    <author>tc={7E23A08B-76A2-6042-B1A3-41F1401D6FEB}</author>
    <author>Windows 用户</author>
    <author>tc={9EE2BC57-62A5-A940-BBDF-B93FF1505DED}</author>
  </authors>
  <commentList>
    <comment ref="CN5" authorId="0" shapeId="0" xr:uid="{60E8F853-07D1-4048-89B1-B7411EDFB5FB}">
      <text>
        <r>
          <rPr>
            <sz val="11"/>
            <color theme="1"/>
            <rFont val="宋体"/>
            <charset val="134"/>
            <scheme val="minor"/>
          </rPr>
          <t>[线程批注]
你的Excel版本可读取此线程批注; 但如果在更新版本的Excel中打开文件，则对批注所作的任何改动都将被删除。了解详细信息: https://go.microsoft.com/fwlink/?linkid=870924
注释:
    53.78(RUSSIA)+51.00(TUK 2020 Q1Q2)+51*53%(EST same rise trend with 2019 q3 q4)</t>
        </r>
      </text>
    </comment>
    <comment ref="CO5" authorId="1" shapeId="0" xr:uid="{32846713-D7AF-0A4D-A40E-ED2752211E3C}">
      <text>
        <r>
          <rPr>
            <sz val="11"/>
            <color theme="1"/>
            <rFont val="宋体"/>
            <charset val="134"/>
            <scheme val="minor"/>
          </rPr>
          <t>[线程批注]
你的Excel版本可读取此线程批注; 但如果在更新版本的Excel中打开文件，则对批注所作的任何改动都将被删除。了解详细信息: https://go.microsoft.com/fwlink/?linkid=870924
注释:
    59.9(RUSSIA)+76(TURKEY)</t>
        </r>
      </text>
    </comment>
    <comment ref="CN6" authorId="2" shapeId="0" xr:uid="{7E23A08B-76A2-6042-B1A3-41F1401D6FEB}">
      <text>
        <r>
          <rPr>
            <sz val="11"/>
            <color theme="1"/>
            <rFont val="宋体"/>
            <charset val="134"/>
            <scheme val="minor"/>
          </rPr>
          <t>[线程批注]
你的Excel版本可读取此线程批注; 但如果在更新版本的Excel中打开文件，则对批注所作的任何改动都将被删除。了解详细信息: https://go.microsoft.com/fwlink/?linkid=870924
注释:
    office of the economy advisor, india https://tradingeconomics.com/india/cement-production</t>
        </r>
      </text>
    </comment>
    <comment ref="A7" authorId="3" shapeId="0" xr:uid="{00000000-0006-0000-0100-000001000000}">
      <text>
        <r>
          <rPr>
            <b/>
            <sz val="9"/>
            <color rgb="FF000000"/>
            <rFont val="宋体"/>
            <family val="3"/>
            <charset val="134"/>
          </rPr>
          <t xml:space="preserve">Windows </t>
        </r>
        <r>
          <rPr>
            <b/>
            <sz val="9"/>
            <color rgb="FF000000"/>
            <rFont val="宋体"/>
            <family val="3"/>
            <charset val="134"/>
          </rPr>
          <t>用户</t>
        </r>
        <r>
          <rPr>
            <b/>
            <sz val="9"/>
            <color rgb="FF000000"/>
            <rFont val="宋体"/>
            <family val="3"/>
            <charset val="134"/>
          </rPr>
          <t>: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  <r>
          <rPr>
            <sz val="9"/>
            <color rgb="FF000000"/>
            <rFont val="宋体"/>
            <family val="3"/>
            <charset val="134"/>
          </rPr>
          <t>without India</t>
        </r>
      </text>
    </comment>
    <comment ref="CN8" authorId="4" shapeId="0" xr:uid="{9EE2BC57-62A5-A940-BBDF-B93FF1505DED}">
      <text>
        <r>
          <rPr>
            <sz val="11"/>
            <color theme="1"/>
            <rFont val="宋体"/>
            <charset val="134"/>
            <scheme val="minor"/>
          </rPr>
          <t>[线程批注]
你的Excel版本可读取此线程批注; 但如果在更新版本的Excel中打开文件，则对批注所作的任何改动都将被删除。了解详细信息: https://go.microsoft.com/fwlink/?linkid=870924
注释:
    IEA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ement content" type="6" refreshedVersion="2" background="1" saveData="1">
    <textPr sourceFile="C:\Users\Fengming Xi\Desktop\cement content.txt" space="1" consecutive="1">
      <textFields>
        <textField/>
      </textFields>
    </textPr>
  </connection>
  <connection id="2" xr16:uid="{00000000-0015-0000-FFFF-FFFF01000000}" name="cement content1" type="6" refreshedVersion="2" background="1" saveData="1">
    <textPr sourceFile="C:\Users\Fengming Xi\Desktop\cement content.txt" space="1" consecutive="1">
      <textFields>
        <textField/>
      </textFields>
    </textPr>
  </connection>
  <connection id="3" xr16:uid="{87AE1D70-2745-4B36-88C2-790A98B7A570}" name="concrete thickness estimation1" type="6" refreshedVersion="2" background="1" saveData="1">
    <textPr sourceFile="C:\Users\Fengming Xi\Desktop\concrete thickness estimation.txt" space="1" consecutive="1">
      <textFields>
        <textField/>
      </textFields>
    </textPr>
  </connection>
</connections>
</file>

<file path=xl/sharedStrings.xml><?xml version="1.0" encoding="utf-8"?>
<sst xmlns="http://schemas.openxmlformats.org/spreadsheetml/2006/main" count="705" uniqueCount="440">
  <si>
    <t>SI data 2.  average clinker ratios</t>
  </si>
  <si>
    <t>SI data 3.  cement production process emission factors</t>
  </si>
  <si>
    <t>SI data 4.  Estimates of cement used for concrete and mortar by region</t>
  </si>
  <si>
    <t>SI data 5.  Differences in cement produced and consumed by region</t>
  </si>
  <si>
    <t>SI data 6.   Estimates of cement kiln dust (CKD) production by region</t>
  </si>
  <si>
    <t>SI data 7.   Distribution of concrete by strength class and region</t>
  </si>
  <si>
    <t>SI data 8.   Distribution of cement content of concrete by strength class</t>
  </si>
  <si>
    <t xml:space="preserve"> Cement production by region, 1930 to 2013</t>
  </si>
  <si>
    <t>Cement production*</t>
  </si>
  <si>
    <t>Sum</t>
  </si>
  <si>
    <t>The United States (million ton)</t>
  </si>
  <si>
    <t>China (million ton)</t>
  </si>
  <si>
    <t>Europe and Central Eurasia (million ton)</t>
  </si>
  <si>
    <t>India(million ton)</t>
  </si>
  <si>
    <t>The rest of world (million ton)</t>
  </si>
  <si>
    <t>World total (million ton)</t>
  </si>
  <si>
    <t>Cement production**</t>
  </si>
  <si>
    <t>n/a</t>
  </si>
  <si>
    <t>(barrels)</t>
  </si>
  <si>
    <t>ratio</t>
  </si>
  <si>
    <t>short tons</t>
  </si>
  <si>
    <t>** Cement production from 1930 to 2019 is from USGS. Cement Statistics and Information https://www.usgs.gov/centers/nmic/bureau-mines-minerals-yearbook</t>
  </si>
  <si>
    <t>Interpolated</t>
  </si>
  <si>
    <t>exc. Pakistan since Sep 1947</t>
  </si>
  <si>
    <t>unit change based on the average ratio of barrels to million ton from 1950 to 1953</t>
  </si>
  <si>
    <t>Average clinker ratios</t>
  </si>
  <si>
    <t xml:space="preserve"> 1991  </t>
  </si>
  <si>
    <t xml:space="preserve"> 1992  </t>
  </si>
  <si>
    <t xml:space="preserve"> 1993  </t>
  </si>
  <si>
    <t xml:space="preserve"> 1994  </t>
  </si>
  <si>
    <t xml:space="preserve"> 1996  </t>
  </si>
  <si>
    <t xml:space="preserve"> 1997  </t>
  </si>
  <si>
    <t xml:space="preserve"> 1998  </t>
  </si>
  <si>
    <t xml:space="preserve"> 1999  </t>
  </si>
  <si>
    <t>2006</t>
  </si>
  <si>
    <t>2007</t>
  </si>
  <si>
    <t>2008</t>
  </si>
  <si>
    <t>2009</t>
  </si>
  <si>
    <t>2010</t>
  </si>
  <si>
    <t>The United States *</t>
  </si>
  <si>
    <t>China</t>
  </si>
  <si>
    <t>Europe and Central Eurasia*</t>
  </si>
  <si>
    <t>Indian*</t>
  </si>
  <si>
    <t>The rest of world*</t>
  </si>
  <si>
    <t>*The average clinker ratio is 86% and ranged from 75% to 97% according to IPCC guideline in 2006 and 1997.</t>
  </si>
  <si>
    <t xml:space="preserve">since 1990 the clinker ratios are from China Cement Association, 2001-2015 </t>
  </si>
  <si>
    <t>Ministry of Industry and Information Technology</t>
  </si>
  <si>
    <t>Gao, T., Shen, L., Shen, M., Liu, L., Chen, F. and Gao, L.: Evolution and projection of CO2 emissions for China’s cement industry from 1980 to 2020, Renew. Sustain. Energy Rev., 74, 522–537, doi:10.1016/j.rser.2017.02.006, 2017.</t>
  </si>
  <si>
    <t>Xu, J. H., Fleiter, T., Eichhammer, W. and Fan, Y.: Energy consumption and CO2 emissions in China’s cement industry: A perspective from LMDI decomposition analysis, Energy Policy, 50, 821–832, doi:10.1016/j.enpol.2012.08.038, 2012.</t>
  </si>
  <si>
    <t>Xu, J. H., Fleiter, T., Fan, Y. and Eichhammer, W.: CO2 emissions reduction potential in China’s cement industry compared to IEA’s Cement Technology Roadmap up to 2050, Appl. Energy, 130, 592–602, doi:10.1016/j.apenergy.2014.03.004, 2014.</t>
  </si>
  <si>
    <t>Cement production process CO2 emission factors</t>
  </si>
  <si>
    <t>China**</t>
  </si>
  <si>
    <t>*Andrew, R. M.: Global CO2 emissions from cement production, 1928-2017, Earth Syst. Sci. Data, 10, 2213–2239, doi:10.5194/essd-10-2213-2018, 2018.</t>
  </si>
  <si>
    <t xml:space="preserve">   World Business Council for Sustainable Development (WBCSD)World Business Council For Sustainable Development (WBCSD)  https://www.wbcsd.org/ </t>
  </si>
  <si>
    <t xml:space="preserve">   the Global Cement Directory 2019 Global Cement Directory - listing of all global cement plants from Global Cement  https://www.globalcement.com/directory</t>
  </si>
  <si>
    <t>Estimates of cement used for concrete and mortar by region</t>
  </si>
  <si>
    <t>The proportion of cement used for concrete and mortar in world countries/regions</t>
  </si>
  <si>
    <t>Countries and regions</t>
  </si>
  <si>
    <t>Cement for concrete (Average)</t>
  </si>
  <si>
    <t>Cement for mortar (Average)</t>
  </si>
  <si>
    <t>Cement loss in construction (Average)*****</t>
  </si>
  <si>
    <t>Cement for concrete (Max)</t>
  </si>
  <si>
    <t>Cement for concrete (Min)</t>
  </si>
  <si>
    <t>Cement for mortar (Max)</t>
  </si>
  <si>
    <t>Cement for mortar (Min)</t>
  </si>
  <si>
    <r>
      <rPr>
        <sz val="10.5"/>
        <color rgb="FF000000"/>
        <rFont val="Times New Roman"/>
        <family val="1"/>
      </rPr>
      <t xml:space="preserve">Cement loss in construction </t>
    </r>
    <r>
      <rPr>
        <sz val="10.5"/>
        <color rgb="FF000000"/>
        <rFont val="宋体"/>
        <family val="3"/>
        <charset val="134"/>
      </rPr>
      <t>（</t>
    </r>
    <r>
      <rPr>
        <sz val="10.5"/>
        <color rgb="FF000000"/>
        <rFont val="Times New Roman"/>
        <family val="1"/>
      </rPr>
      <t>Max</t>
    </r>
    <r>
      <rPr>
        <sz val="10.5"/>
        <color rgb="FF000000"/>
        <rFont val="宋体"/>
        <family val="3"/>
        <charset val="134"/>
      </rPr>
      <t>）</t>
    </r>
  </si>
  <si>
    <r>
      <rPr>
        <sz val="10.5"/>
        <color rgb="FF000000"/>
        <rFont val="Times New Roman"/>
        <family val="1"/>
      </rPr>
      <t xml:space="preserve">Cement loss in construction </t>
    </r>
    <r>
      <rPr>
        <sz val="10.5"/>
        <color rgb="FF000000"/>
        <rFont val="宋体"/>
        <family val="3"/>
        <charset val="134"/>
      </rPr>
      <t>（</t>
    </r>
    <r>
      <rPr>
        <sz val="10.5"/>
        <color rgb="FF000000"/>
        <rFont val="Times New Roman"/>
        <family val="1"/>
      </rPr>
      <t>Min</t>
    </r>
    <r>
      <rPr>
        <sz val="10.5"/>
        <color rgb="FF000000"/>
        <rFont val="宋体"/>
        <family val="3"/>
        <charset val="134"/>
      </rPr>
      <t>）</t>
    </r>
  </si>
  <si>
    <t>China*</t>
  </si>
  <si>
    <t>United States**</t>
  </si>
  <si>
    <t>Europe ***</t>
  </si>
  <si>
    <t>Indian****</t>
  </si>
  <si>
    <t>The rest of world****</t>
  </si>
  <si>
    <t xml:space="preserve">**Data is derived from USGS (USGS. Cement Statistics and Information. ttp://minerals.usgs.gov/minerals/pubs/commodity/cement/index.html) </t>
  </si>
  <si>
    <t>***Data is from ERMCO European Ready-Mixed Concrete Industry Statistics 2003-2013.</t>
  </si>
  <si>
    <t xml:space="preserve">**** The percentage of cement for concrete and mortar in rest of world refer to situations of Europe. </t>
  </si>
  <si>
    <t xml:space="preserve">It is about 1.5% (range from 1% to 3%) of total cement will be lost as waste in the construction stage </t>
  </si>
  <si>
    <t xml:space="preserve"> Differences in cement produced and consumed by region</t>
  </si>
  <si>
    <t>Deviation (Average)</t>
  </si>
  <si>
    <t>Deviation (Max)</t>
  </si>
  <si>
    <t>Deviation (Min)</t>
  </si>
  <si>
    <t>Europe (ERMCO)***</t>
  </si>
  <si>
    <t>* China Statistical Yearbook on Construction 1996-2006.</t>
  </si>
  <si>
    <t>** USGS. Cement Statistics and Information. http://minerals.usgs.gov/minerals/pubs/commodity/cement/index.html (2014).</t>
  </si>
  <si>
    <t>*** ERMCO. (European Ready Mixed Concrete Organization) Ready-Mixed Concrete Industry Statistics 2001-2013, Available at (http://www.ermco.eu).</t>
  </si>
  <si>
    <t xml:space="preserve">**** The rest of world is refer to European situations. </t>
  </si>
  <si>
    <t xml:space="preserve"> Estimates of cement kiln dust (CKD) production by region</t>
  </si>
  <si>
    <t>cement kiln dust (CKD) production*</t>
  </si>
  <si>
    <t>Indian (million ton)</t>
  </si>
  <si>
    <t>cement production**</t>
  </si>
  <si>
    <t>Average Clinker/Cement</t>
  </si>
  <si>
    <t>The United States ***</t>
  </si>
  <si>
    <t>Europe and Central Eurasia***</t>
  </si>
  <si>
    <t>Indian***</t>
  </si>
  <si>
    <t>The rest of world***</t>
  </si>
  <si>
    <t>**The average Clinker/cement rate is 86% and ranged from 75% to 97% according to IPCC guideline in 2006 and 1997.</t>
  </si>
  <si>
    <t>Average rate of CKD genration rate based on clinker</t>
  </si>
  <si>
    <t>CKD production/clinker production****</t>
  </si>
  <si>
    <t>*** The rate of CKD production to clinker production is about 4.1% - 11.5% (average 6.0%). USEPA (1993). "Report to Congress on Cement Kiln Dust " EPA-452.</t>
  </si>
  <si>
    <t>Average rate of KCD sent to landfill</t>
  </si>
  <si>
    <t>CKD production/clinker production*****</t>
  </si>
  <si>
    <t>***** The rate of CKD sent to landfill is about 52.0%-90.0%(average 80.0%).USEPA (1993). "Report to Congress on Cement Kiln Dust " EPA-452.</t>
  </si>
  <si>
    <t xml:space="preserve"> Distribution of concrete by strength class and region</t>
  </si>
  <si>
    <t>country/region</t>
  </si>
  <si>
    <t>strength</t>
  </si>
  <si>
    <t>Distribution Pattern</t>
  </si>
  <si>
    <t>a</t>
  </si>
  <si>
    <t>b</t>
  </si>
  <si>
    <t>max</t>
  </si>
  <si>
    <t>min</t>
  </si>
  <si>
    <t>Mean</t>
  </si>
  <si>
    <t>USA*</t>
  </si>
  <si>
    <t>≤C15 (%)</t>
  </si>
  <si>
    <t>weibull</t>
  </si>
  <si>
    <t>C16-C23 (%)</t>
  </si>
  <si>
    <t>&gt;C35 (%)</t>
  </si>
  <si>
    <t>Europe***</t>
  </si>
  <si>
    <t>Indian ****</t>
  </si>
  <si>
    <t>the rest of the world ****</t>
  </si>
  <si>
    <t>* data is from ERMCO. (European Ready Mixed Concrete Organization) Ready-Mixed Concrete Industry Statistics 2001-2013, Available at (http://www.ermco.eu).Low M S. Material flow analysis of concrete in the United States, Massachusetts Institute of Technology,2005.</t>
  </si>
  <si>
    <t>****The strength class ditribution in the rest of world refer to situation of Europe</t>
  </si>
  <si>
    <t>Distribution of cement content of concrete by strength class*</t>
  </si>
  <si>
    <t>uniform</t>
  </si>
  <si>
    <t xml:space="preserve">*Average typical cement content of concrete data is derived from </t>
  </si>
  <si>
    <t>ERMCO (European Ready Mixed Concrete Organization) Ready-Mixed Concrete Industry Statistics 2001-2013, Available at (http://www.ermco.eu).</t>
  </si>
  <si>
    <t>Construction and Installation Engineering Budget Manual and Concrete Mix Proportion Quick Manual</t>
  </si>
  <si>
    <t>Concrete carbonation rate coefficients by region</t>
  </si>
  <si>
    <t>Concrete carbonation rate coefficients (K) for various concrete strengths and exposure conditions in Europe</t>
  </si>
  <si>
    <t>Region</t>
  </si>
  <si>
    <t>Exposure condition</t>
  </si>
  <si>
    <t>Compressive strength (mm/(year)0.5)</t>
  </si>
  <si>
    <t>Europe (Plain concrete)*</t>
  </si>
  <si>
    <t>k</t>
  </si>
  <si>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Times New Roman"/>
        <family val="1"/>
      </rPr>
      <t>15 MPa</t>
    </r>
  </si>
  <si>
    <t>16–20 Mpa</t>
  </si>
  <si>
    <t>23–35 Mpa</t>
  </si>
  <si>
    <t>&gt;35MPa</t>
  </si>
  <si>
    <t>Exposed outdoor</t>
  </si>
  <si>
    <t>Sheltered</t>
  </si>
  <si>
    <t>Indoors</t>
  </si>
  <si>
    <t>Wet</t>
  </si>
  <si>
    <t>Buried</t>
  </si>
  <si>
    <t>China (Plain concrete)**</t>
  </si>
  <si>
    <t>USA***</t>
  </si>
  <si>
    <t>uncoated</t>
  </si>
  <si>
    <t>3.8-5.4</t>
  </si>
  <si>
    <t>Coated</t>
  </si>
  <si>
    <t>1.9-2.7</t>
  </si>
  <si>
    <t>*The parameter is for plain concrete in Nordic countries. Pade, C. and M. Guimaraes (2007). "The CO2 uptake of concrete in a 100 year perspective." Cement and concrete research 37(9): 1348-1356.</t>
  </si>
  <si>
    <t>** Cement concrete carbonation coefficients in China are derived from more than 1300 concrete samples all over the China.</t>
  </si>
  <si>
    <t>***Gajda, John, Absorption of Atmospheric Carbon Dioxide by Portland Cement Concrete, R&amp;D Serial No. 2255a, Portland Cement Association, Skokie, Illinois, USA, 2001, 22 pages.</t>
  </si>
  <si>
    <t>Exposure times of cement materials in life cycle by region</t>
  </si>
  <si>
    <t>The average service life,demolition stage, and secondary use stage (years)in different countries</t>
  </si>
  <si>
    <t>average service life (range)</t>
  </si>
  <si>
    <t>average demolition stage (range)</t>
  </si>
  <si>
    <t xml:space="preserve">average secondary use stage </t>
  </si>
  <si>
    <t>assessment time</t>
  </si>
  <si>
    <t>65 (56-82)</t>
  </si>
  <si>
    <t>0.4 (0.1-0.7)</t>
  </si>
  <si>
    <t>35 (4-73)</t>
  </si>
  <si>
    <t>0.4 (0.1-0.8)</t>
  </si>
  <si>
    <t>70 (50-90)</t>
  </si>
  <si>
    <t>40 (10-90)</t>
  </si>
  <si>
    <t>0.4 (0.1-1.0)</t>
  </si>
  <si>
    <r>
      <rPr>
        <sz val="11"/>
        <color theme="1"/>
        <rFont val="Times New Roman"/>
        <family val="1"/>
      </rPr>
      <t>* Kapur, A., Keoleian, G., Kendall, A. &amp; Kesler, S. E. Dynamic Modeling of In</t>
    </r>
    <r>
      <rPr>
        <sz val="11"/>
        <color theme="1"/>
        <rFont val="宋体"/>
        <family val="3"/>
        <charset val="134"/>
      </rPr>
      <t>‐</t>
    </r>
    <r>
      <rPr>
        <sz val="11"/>
        <color theme="1"/>
        <rFont val="Times New Roman"/>
        <family val="1"/>
      </rPr>
      <t>Use Cement Stocks in the United States. Journal of Industrial Ecology 12, 539-556 (2008).</t>
    </r>
  </si>
  <si>
    <t>** data in China is estimated based on the Chinese studies and field survey data</t>
  </si>
  <si>
    <t>Waste concrete treatment methods and particle size distribution by region</t>
  </si>
  <si>
    <t>Demolished and crushed concrete treatment</t>
  </si>
  <si>
    <t xml:space="preserve">Particle size grading </t>
  </si>
  <si>
    <t>particle size distribution in different regions (%)</t>
  </si>
  <si>
    <t>Distribution type</t>
  </si>
  <si>
    <t>Relation</t>
  </si>
  <si>
    <t>China (range)*</t>
  </si>
  <si>
    <t>Europe (range)**</t>
  </si>
  <si>
    <t>USA (range)***</t>
  </si>
  <si>
    <t>Rest of world (range)****</t>
  </si>
  <si>
    <t>RCA for new cement concrete</t>
  </si>
  <si>
    <t>&lt;5mm</t>
  </si>
  <si>
    <t>14.9 (2.1-20.0)</t>
  </si>
  <si>
    <t>29.4 (22.5-36.0)</t>
  </si>
  <si>
    <t>29.4 (10.0-36.0)</t>
  </si>
  <si>
    <t>24.1 (15.0-37.0)</t>
  </si>
  <si>
    <t>Uniform</t>
  </si>
  <si>
    <t>"&lt;5mm"+"5-10mm"+"10-20mm"+"20-32mm" = 100%</t>
  </si>
  <si>
    <t>5-10mm</t>
  </si>
  <si>
    <t>25.1 (17.5-41.2)</t>
  </si>
  <si>
    <t>13.8 (12.5-15.0)</t>
  </si>
  <si>
    <t>13.8(5.0-30.0)</t>
  </si>
  <si>
    <t>17.0 (12.0-23.0)</t>
  </si>
  <si>
    <t>11-20mm</t>
  </si>
  <si>
    <t>40.6 (32.0-45.0)</t>
  </si>
  <si>
    <t>39.2 (20.0-44.0)</t>
  </si>
  <si>
    <t>39.2(20.0-44.0)</t>
  </si>
  <si>
    <t>33.9(24.0-46.0)</t>
  </si>
  <si>
    <t>21-32mm</t>
  </si>
  <si>
    <t>19.4 (10.0-26.7)</t>
  </si>
  <si>
    <t>17.6 (5.0-45.0)</t>
  </si>
  <si>
    <t>17.6 (10.0-30.0)</t>
  </si>
  <si>
    <t>25.0 (16.0-39.0)</t>
  </si>
  <si>
    <t>RCA for Road base materials and others</t>
  </si>
  <si>
    <t>&lt;1mm</t>
  </si>
  <si>
    <t>11.7(5.1-20.0)</t>
  </si>
  <si>
    <t>15.7(10.0-21.0)</t>
  </si>
  <si>
    <t>16.1(10.0-24.7)</t>
  </si>
  <si>
    <t>"&lt;1mm"+"1-10mm"+"10-30mm"+"&gt;30mm" = 100%</t>
  </si>
  <si>
    <t>1-10mm</t>
  </si>
  <si>
    <t>26.9(20.0-36.7)</t>
  </si>
  <si>
    <t>27.5(25.0-30.0)</t>
  </si>
  <si>
    <t>25.0(20.3-28.0)</t>
  </si>
  <si>
    <t>10-30mm</t>
  </si>
  <si>
    <t>42.0(35.6-60.0)</t>
  </si>
  <si>
    <t>42.3(35.3-51.3)</t>
  </si>
  <si>
    <t>&gt;30mm</t>
  </si>
  <si>
    <t>19.4(0-28.0)</t>
  </si>
  <si>
    <t>16.7 (10.7-26.0)</t>
  </si>
  <si>
    <t xml:space="preserve">Landfill and Stacking </t>
  </si>
  <si>
    <t>&lt;10mm</t>
  </si>
  <si>
    <t>17.8(12.2-25.6)</t>
  </si>
  <si>
    <t>"&lt;10mm"+"10-30mm"+"30-50mm"+"&gt;50mm" = 100%</t>
  </si>
  <si>
    <t>27.1(19.5-35.4)</t>
  </si>
  <si>
    <t>30-50mm</t>
  </si>
  <si>
    <t>17.3(10.6-22.5)</t>
  </si>
  <si>
    <t>&gt;50mm</t>
  </si>
  <si>
    <t>37.8(24.8-48.4)</t>
  </si>
  <si>
    <t>RCA for bituminous concrete</t>
  </si>
  <si>
    <t>13.8 (5.0-30.0)</t>
  </si>
  <si>
    <t>33.9 (24.0-46.0)</t>
  </si>
  <si>
    <r>
      <rPr>
        <b/>
        <sz val="11"/>
        <color rgb="FF000000"/>
        <rFont val="Times New Roman"/>
        <family val="1"/>
      </rPr>
      <t>*</t>
    </r>
    <r>
      <rPr>
        <sz val="11"/>
        <color rgb="FF000000"/>
        <rFont val="Times New Roman"/>
        <family val="1"/>
      </rPr>
      <t>The crushed concrete particle size distributon in China is based on field survey data from 35 cities in China</t>
    </r>
  </si>
  <si>
    <t>** We use the waste concrete treatment proportion, particle size, and proortion in Nordic countries for European countries' situation.</t>
  </si>
  <si>
    <t>***The particle size and proportion for RCA for new cement concrete and asphalt concrete and RCA for road base materials refer to Euroean situation; landfill and stacking refer to China situation.</t>
  </si>
  <si>
    <t>****The crushed concrete particle size distribution situations in other countries are estimated based on Japan and Korea.</t>
  </si>
  <si>
    <t>landfill and stacking refer to China situation.</t>
  </si>
  <si>
    <t>Distribution of mortar uses and related parameters</t>
  </si>
  <si>
    <t>mortar utilization</t>
  </si>
  <si>
    <t>distribution</t>
  </si>
  <si>
    <t xml:space="preserve">Rendering, plastering and decorating </t>
  </si>
  <si>
    <t>Masonry</t>
  </si>
  <si>
    <t>Maintenance and repairing</t>
  </si>
  <si>
    <t>Europe**</t>
  </si>
  <si>
    <t>USA**</t>
  </si>
  <si>
    <t>India**</t>
  </si>
  <si>
    <t>the rest of world**</t>
  </si>
  <si>
    <t xml:space="preserve">*The cement mortar utilization category and proportion in China is derived from 1144 survey field data </t>
  </si>
  <si>
    <t>** The cement mortar utilization category and percentage in USA, Europe, India and rest of wolrd refer to Chinese situation.</t>
  </si>
  <si>
    <t>Cement mortar utilization types</t>
  </si>
  <si>
    <t>Cement mortar sub-utilization types</t>
  </si>
  <si>
    <t>Thickness range of utilization (mm)</t>
  </si>
  <si>
    <t>Median thickness of utilization (mm)</t>
  </si>
  <si>
    <t>Rendering, plastering, decorating and finishing</t>
  </si>
  <si>
    <t>Rendering</t>
  </si>
  <si>
    <t>10—30</t>
  </si>
  <si>
    <t>Plastering</t>
  </si>
  <si>
    <t>1—5</t>
  </si>
  <si>
    <t>Tile adhesive</t>
  </si>
  <si>
    <t>15—30</t>
  </si>
  <si>
    <t>Tile grout</t>
  </si>
  <si>
    <t>3—30</t>
  </si>
  <si>
    <t>The exterior thermal insulation</t>
  </si>
  <si>
    <t>5—10</t>
  </si>
  <si>
    <t>power paints and water proofing</t>
  </si>
  <si>
    <t>1—2</t>
  </si>
  <si>
    <t>Self-leveling underlayment</t>
  </si>
  <si>
    <t>5—30</t>
  </si>
  <si>
    <t>Screeds</t>
  </si>
  <si>
    <t>30—80</t>
  </si>
  <si>
    <t>5—15</t>
  </si>
  <si>
    <t>Mortar carbonation rate coefficients and  CaO converted to CaCO3 in China</t>
  </si>
  <si>
    <t>Mortar carbonation rate coefficients measured in China*</t>
  </si>
  <si>
    <t>Strength class</t>
  </si>
  <si>
    <t>Exposure conditions</t>
  </si>
  <si>
    <t>Experiment exposure time (year)</t>
  </si>
  <si>
    <r>
      <rPr>
        <sz val="9"/>
        <color theme="1"/>
        <rFont val="Times New Roman"/>
        <family val="1"/>
      </rPr>
      <t>Average (mm/year</t>
    </r>
    <r>
      <rPr>
        <vertAlign val="superscript"/>
        <sz val="9"/>
        <color theme="1"/>
        <rFont val="Times New Roman"/>
        <family val="1"/>
      </rPr>
      <t>0.5</t>
    </r>
    <r>
      <rPr>
        <sz val="9"/>
        <color theme="1"/>
        <rFont val="Times New Roman"/>
        <family val="1"/>
      </rPr>
      <t>)</t>
    </r>
  </si>
  <si>
    <r>
      <rPr>
        <sz val="9"/>
        <color theme="1"/>
        <rFont val="Times New Roman"/>
        <family val="1"/>
      </rPr>
      <t>Max (mm/year</t>
    </r>
    <r>
      <rPr>
        <vertAlign val="superscript"/>
        <sz val="9"/>
        <color theme="1"/>
        <rFont val="Times New Roman"/>
        <family val="1"/>
      </rPr>
      <t>0.5</t>
    </r>
    <r>
      <rPr>
        <sz val="9"/>
        <color theme="1"/>
        <rFont val="Times New Roman"/>
        <family val="1"/>
      </rPr>
      <t>)</t>
    </r>
  </si>
  <si>
    <r>
      <rPr>
        <sz val="9"/>
        <color theme="1"/>
        <rFont val="Times New Roman"/>
        <family val="1"/>
      </rPr>
      <t>Min (mm/year</t>
    </r>
    <r>
      <rPr>
        <vertAlign val="superscript"/>
        <sz val="9"/>
        <color theme="1"/>
        <rFont val="Times New Roman"/>
        <family val="1"/>
      </rPr>
      <t>0.5</t>
    </r>
    <r>
      <rPr>
        <sz val="9"/>
        <color theme="1"/>
        <rFont val="Times New Roman"/>
        <family val="1"/>
      </rPr>
      <t>)</t>
    </r>
  </si>
  <si>
    <t>Portland cement</t>
  </si>
  <si>
    <t>M15</t>
  </si>
  <si>
    <t>Outdoor</t>
  </si>
  <si>
    <t>Indoor</t>
  </si>
  <si>
    <t>M20</t>
  </si>
  <si>
    <t>M25</t>
  </si>
  <si>
    <t>M30</t>
  </si>
  <si>
    <t>Fly ash cement or slag cement</t>
  </si>
  <si>
    <t>Average</t>
  </si>
  <si>
    <t xml:space="preserve">*The mortar carbonation rate coefficients in China is derived from 100 experiment data </t>
  </si>
  <si>
    <t>The other countries of world refer to the situations of China.</t>
  </si>
  <si>
    <t>Measurements of CaO converted to CaCO3 in Chinese mortars**</t>
  </si>
  <si>
    <t>mean</t>
  </si>
  <si>
    <t>Percentage of CaO converted to CaCO3</t>
  </si>
  <si>
    <t xml:space="preserve">**The mortar  CaO converted to CaCO3 in China  is derived from 300 survay  field data </t>
  </si>
  <si>
    <t>Chinese survey statistics for walls with various extents of mortar rendering</t>
  </si>
  <si>
    <t>Both sides render</t>
  </si>
  <si>
    <t>One side render</t>
  </si>
  <si>
    <t>No render</t>
  </si>
  <si>
    <t>Average proportion</t>
  </si>
  <si>
    <t xml:space="preserve">The survey data of wall with render or not from 1144 projects in China </t>
  </si>
  <si>
    <t>Concrete carbonation rate coefficients (K) for different powder additions to be mutiplied by the carbonation rate coefficients provided for concrete</t>
    <phoneticPr fontId="26" type="noConversion"/>
  </si>
  <si>
    <t>Type of addition</t>
    <phoneticPr fontId="26" type="noConversion"/>
  </si>
  <si>
    <t>Limestone</t>
    <phoneticPr fontId="26" type="noConversion"/>
  </si>
  <si>
    <t>Fly-ash</t>
    <phoneticPr fontId="26" type="noConversion"/>
  </si>
  <si>
    <t>Silica-fume</t>
    <phoneticPr fontId="26" type="noConversion"/>
  </si>
  <si>
    <t>GGBF-Slag</t>
    <phoneticPr fontId="26" type="noConversion"/>
  </si>
  <si>
    <t>0-10%</t>
    <phoneticPr fontId="26" type="noConversion"/>
  </si>
  <si>
    <t>10-20%</t>
    <phoneticPr fontId="26" type="noConversion"/>
  </si>
  <si>
    <t>20-30%</t>
    <phoneticPr fontId="26" type="noConversion"/>
  </si>
  <si>
    <t>30-40%</t>
    <phoneticPr fontId="26" type="noConversion"/>
  </si>
  <si>
    <t>40-50%</t>
    <phoneticPr fontId="26" type="noConversion"/>
  </si>
  <si>
    <t>60-80%</t>
    <phoneticPr fontId="26" type="noConversion"/>
  </si>
  <si>
    <t>Amount of addition(wt.%)*</t>
    <phoneticPr fontId="26" type="noConversion"/>
  </si>
  <si>
    <t xml:space="preserve">*wt.% is the weight percentage of addition in cement. </t>
    <phoneticPr fontId="26" type="noConversion"/>
  </si>
  <si>
    <t>data from Pade, C. &amp; Guimaraes, M. The CO2 uptake of concrete in a 100 year perspective. Cement and concrete research37, 1348-1356, doi:DOI 10.1016/j.cemconres.2007.06.009 (2007).</t>
    <phoneticPr fontId="26" type="noConversion"/>
  </si>
  <si>
    <r>
      <t xml:space="preserve">Papadakis, V. G. Effect of supplementary cementing materials on concrete resistance against carbonation and chloride ingress. </t>
    </r>
    <r>
      <rPr>
        <i/>
        <sz val="12"/>
        <color theme="1"/>
        <rFont val="Times New Roman"/>
        <family val="1"/>
      </rPr>
      <t>Cement and Concrete Research</t>
    </r>
    <r>
      <rPr>
        <b/>
        <sz val="12"/>
        <color theme="1"/>
        <rFont val="Times New Roman"/>
        <family val="1"/>
      </rPr>
      <t>30</t>
    </r>
    <r>
      <rPr>
        <sz val="12"/>
        <color theme="1"/>
        <rFont val="Times New Roman"/>
        <family val="1"/>
      </rPr>
      <t>, 291-299 (2000).</t>
    </r>
  </si>
  <si>
    <t>CO2 concentration and correction value under different environment</t>
    <phoneticPr fontId="26" type="noConversion"/>
  </si>
  <si>
    <t>Location</t>
    <phoneticPr fontId="26" type="noConversion"/>
  </si>
  <si>
    <t>modified parameter*</t>
    <phoneticPr fontId="26" type="noConversion"/>
  </si>
  <si>
    <t>Urban</t>
    <phoneticPr fontId="26" type="noConversion"/>
  </si>
  <si>
    <t>Rual</t>
    <phoneticPr fontId="26" type="noConversion"/>
  </si>
  <si>
    <t>Seaside</t>
    <phoneticPr fontId="26" type="noConversion"/>
  </si>
  <si>
    <t>Industrial area</t>
    <phoneticPr fontId="26" type="noConversion"/>
  </si>
  <si>
    <t>Road</t>
    <phoneticPr fontId="26" type="noConversion"/>
  </si>
  <si>
    <t>Buried</t>
    <phoneticPr fontId="26" type="noConversion"/>
  </si>
  <si>
    <t>*The carbonation depth is in proportion to the square root of CO2 concentration</t>
    <phoneticPr fontId="26" type="noConversion"/>
  </si>
  <si>
    <t>data from Papadakis, V. G., Vayenas, C. G. &amp; Fardis, M. N. Experimental investigation and mathematical modeling of the concrete carbonation problem. Chemical Engineering Science46, 1333-1338 (1991).</t>
    <phoneticPr fontId="26" type="noConversion"/>
  </si>
  <si>
    <t>Coating and cover and correction values under different environment</t>
    <phoneticPr fontId="26" type="noConversion"/>
  </si>
  <si>
    <t>Coating and cover type</t>
    <phoneticPr fontId="26" type="noConversion"/>
  </si>
  <si>
    <t>No coating and cover</t>
    <phoneticPr fontId="26" type="noConversion"/>
  </si>
  <si>
    <t>Indoor concrete coating</t>
    <phoneticPr fontId="26" type="noConversion"/>
  </si>
  <si>
    <t>Outdoor concrete coating</t>
    <phoneticPr fontId="26" type="noConversion"/>
  </si>
  <si>
    <t>Infrastructure conctrete if painted</t>
    <phoneticPr fontId="26" type="noConversion"/>
  </si>
  <si>
    <t>correction values</t>
    <phoneticPr fontId="26" type="noConversion"/>
  </si>
  <si>
    <t>data from Gajda, J. Absorption of atmospheric carbon dioxide by portland cement concrete. PCA R &amp; D Serial (2001).</t>
    <phoneticPr fontId="26" type="noConversion"/>
  </si>
  <si>
    <t>The Average concrete structure thickness in USA*</t>
  </si>
  <si>
    <t>Cement Utilization Category</t>
  </si>
  <si>
    <t>Commercial</t>
  </si>
  <si>
    <t>Streets and highways</t>
  </si>
  <si>
    <t>Utilities</t>
  </si>
  <si>
    <t>Water and waste management</t>
  </si>
  <si>
    <t>Other public works</t>
  </si>
  <si>
    <t>Non-construction</t>
  </si>
  <si>
    <t>100-205</t>
    <phoneticPr fontId="26" type="noConversion"/>
  </si>
  <si>
    <t>Average concrete thickness (mm)</t>
    <phoneticPr fontId="26" type="noConversion"/>
  </si>
  <si>
    <t>150-205</t>
    <phoneticPr fontId="26" type="noConversion"/>
  </si>
  <si>
    <t>100-305</t>
    <phoneticPr fontId="26" type="noConversion"/>
  </si>
  <si>
    <t>75-610</t>
    <phoneticPr fontId="26" type="noConversion"/>
  </si>
  <si>
    <t>The Average concrete structure thickness in China</t>
  </si>
  <si>
    <t xml:space="preserve">Structure </t>
  </si>
  <si>
    <t>Average Thickness (mm)</t>
  </si>
  <si>
    <t>Min Thickness (mm)</t>
  </si>
  <si>
    <t>Max Thickness (mm)</t>
  </si>
  <si>
    <t>Sources</t>
  </si>
  <si>
    <t>Wall</t>
  </si>
  <si>
    <t xml:space="preserve">Shear wall </t>
  </si>
  <si>
    <t>GB50010-2010, GB50011-2010 and JGJ3-2010</t>
  </si>
  <si>
    <t>Beam</t>
  </si>
  <si>
    <t>Beam rib wedth</t>
  </si>
  <si>
    <t>P36, P52-53, and P95 "Concrete structure middle volume concrete structure and masonry structure design Fifth Edition" China Building Industry Press</t>
  </si>
  <si>
    <t>Pillar</t>
  </si>
  <si>
    <t>Rectangular and circular</t>
  </si>
  <si>
    <t>JGJ3-2010</t>
  </si>
  <si>
    <t>Slabs (Floor)</t>
  </si>
  <si>
    <t>Ready-mix</t>
  </si>
  <si>
    <t xml:space="preserve">"Concrete structure middle volume concrete structure and masonry structure design Fifth Edition" China Building Industry Press,P95 </t>
  </si>
  <si>
    <t>Pre-cast concrete</t>
  </si>
  <si>
    <t>GB50010-2010</t>
  </si>
  <si>
    <t>Staircases</t>
  </si>
  <si>
    <t>Height</t>
  </si>
  <si>
    <t>The Average concrete structure thickness in Europe**</t>
  </si>
  <si>
    <t>Ready-mix concrete in Nordic countries:production,exposure conditins and typical thicknesses of strutural elements</t>
  </si>
  <si>
    <t xml:space="preserve">Structural elements </t>
  </si>
  <si>
    <t>Tickness(mm)</t>
  </si>
  <si>
    <t>Walls</t>
  </si>
  <si>
    <t>Slabs</t>
  </si>
  <si>
    <t>Foundation</t>
  </si>
  <si>
    <t>Structures</t>
  </si>
  <si>
    <t>China Cement Association: China Cement Almanac, China building industry press, Beijing., 2001-2015.</t>
  </si>
  <si>
    <t>Ministry of Industry and Information Technology https://baijiahao.baidu.com/s?id=1626895719431133816&amp;wfr=spider&amp;for=pc</t>
    <phoneticPr fontId="26" type="noConversion"/>
  </si>
  <si>
    <t>unit change based on the average ratio (0.90718474) of short tons to thousands of metric tonnes from 1970 to 1971</t>
  </si>
  <si>
    <t>*data is from field servey. Xi, F., Davis, S. J., Ciais, P., Crawford-Brown, D., Guan, D., Pade, C., Shi, T., Syddall, M., Lv, J., Ji, L., Bing, L., Wang, J., Wei, W., Yang, K. H., Lagerblad, B., Galan, I., Andrade, C., Zhang, Y. and Liu, Z.: Substantial global carbon uptake by cement carbonation, Nat. Geosci., 9(12), 880–883, doi:10.1038/ngeo2840, 2016.</t>
    <phoneticPr fontId="26" type="noConversion"/>
  </si>
  <si>
    <t>*The process CO2 emission factor estimated from a nationwide sampling survey of 359 cement production lines across 22 provinces (Shen,L.,Zhao J. A.,Wang L.M., Liu, L.T.,Wang,Y.,Yao,Y.L.,Geng,Y.B.,Gao,T.M.,Cao,Z.: Calculation and evaluation on carbon emission factor 
of cement production in China (in Chinese),Chin.Sci.Bull.,61: 2926-2938, doi: 10.1360/N972016-00037,2016)</t>
    <phoneticPr fontId="26" type="noConversion"/>
  </si>
  <si>
    <t>**data is from 1144 survey projects.Xi, F., Davis, S. J., Ciais, P., Crawford-Brown, D., Guan, D., Pade, C., Shi, T., Syddall, M., Lv, J., Ji, L., Bing, L., Wang, J., Wei, W., Yang, K. H., Lagerblad, B., Galan, I., Andrade, C., Zhang, Y. and Liu, Z.: Substantial global carbon uptake by cement carbonation, Nat. Geosci., 9(12), 880–883, doi:10.1038/ngeo2840, 2016..</t>
    <phoneticPr fontId="26" type="noConversion"/>
  </si>
  <si>
    <t>Pade, C. and Guimaraes, M.: The CO2 uptake of concrete in a 100 year perspective, Cem. Concr. Res., 37(9), 1348–1356, doi:10.1016/j.cemconres.2007.06.009, 2007.</t>
    <phoneticPr fontId="26" type="noConversion"/>
  </si>
  <si>
    <t>Pade, C. and Guimaraes, M.: The CO2 uptake of concrete in a 100 year perspective, Cem. Concr. Res., 37(9), 1348–1356, doi:10.1016/j.cemconres.2007.06.009, 2007.</t>
    <phoneticPr fontId="26" type="noConversion"/>
  </si>
  <si>
    <r>
      <t xml:space="preserve">Lagerblad, B.: </t>
    </r>
    <r>
      <rPr>
        <i/>
        <sz val="12"/>
        <color theme="1"/>
        <rFont val="Times New Roman"/>
        <family val="1"/>
      </rPr>
      <t>Carbon Dioxide Uptake During Concrete Life Cycle: State of the Art</t>
    </r>
    <r>
      <rPr>
        <sz val="12"/>
        <color theme="1"/>
        <rFont val="Times New Roman"/>
        <family val="1"/>
      </rPr>
      <t>.Swedish Cement and Concrete Research Institute, ISBN 91-976070-0-2,2005.</t>
    </r>
    <phoneticPr fontId="26" type="noConversion"/>
  </si>
  <si>
    <t>Andersson, R., Fridh, K., Stripple, H., Häglund, M.: Calculating CO2 uptake for existing concrete structures during and after service life. Environ. Sci.Technol.,47, 11625-11633,doi:10.1021/es401775w,2013.</t>
    <phoneticPr fontId="26" type="noConversion"/>
  </si>
  <si>
    <t>Zafeiropoulou, T., Rakanta, E.,Batis, G.: Performance evaluation of organic coatings against corrosion in reinforced cement mortars. Prog. Org. Coat.,72, 175-180, doi:10.1016/j.porgcoat.2011.04.005,2011.</t>
    <phoneticPr fontId="26" type="noConversion"/>
  </si>
  <si>
    <t>Saricimen, H., Maslehuddin, M., Iob, A., Eid, O. A.: Evaluation of a surface coating in retarding reinforcement corrosion. Constr. Build. Mater.,10, 507-513, doi:http://dx.doi.org/10.1016/0950-0618(96)00013-X,1996.</t>
    <phoneticPr fontId="26" type="noConversion"/>
  </si>
  <si>
    <t>**** Yang, K.-H., Seo, E.-A.,Tae, S.-H.: Carbonation and CO2 uptake of concrete. Environ.Impact Assess.Rev., 46, 43-52, doi:http://dx.doi.org/10.1016/j.eiar.2014.01.004, 2014.</t>
    <phoneticPr fontId="26" type="noConversion"/>
  </si>
  <si>
    <t>***Pommer, K., Pade, C., Institut, D. T. &amp; Centre, N. I. Guidelines: Uptake of Carbon Dioxide in the Life Cycle Inventory of Concrete.  (Nordic Innovation Centre, 2006);</t>
    <phoneticPr fontId="26" type="noConversion"/>
  </si>
  <si>
    <t>Mequignon, M., Ait Haddou, H., Thellier, F., Bonhomme, M.: Greenhouse gases and building lifetimes. Build.Environ., 68, 77-86, doi:http://dx.doi.org/10.1016/j.buildenv.2013.05.017, 2013.</t>
    <phoneticPr fontId="26" type="noConversion"/>
  </si>
  <si>
    <t>Refer to : Pade, C. and Guimaraes, M.: The CO2 uptake of concrete in a 100 year perspective, Cem. Concr. Res., 37(9), 1348–1356, doi:10.1016/j.cemconres.2007.06.009, 2007.</t>
    <phoneticPr fontId="26" type="noConversion"/>
  </si>
  <si>
    <t>Engelsen, C. J., Mehus, J., Pade, C., Sæther, D. H.: Carbon dioxide uptake in demolished and crushed concrete. Norwegian Building Research Institute, www. byggforsk. no, ISBN, 82-536,2005.</t>
    <phoneticPr fontId="26" type="noConversion"/>
  </si>
  <si>
    <t>Refer to :Kikuchi, T. and Kuroda, Y.: Carbon Dioxide Uptake in Demolished and Crushed Concrete, J. Adv. Concr. Technol., 9(1), 115–124, doi:10.3151/jact.9.115, 2011.</t>
    <phoneticPr fontId="26" type="noConversion"/>
  </si>
  <si>
    <t>** Data is from Pade, C. and Guimaraes, M.: The CO2 uptake of concrete in a 100 year perspective, Cem. Concr. Res., 37(9), 1348–1356, doi:10.1016/j.cemconres.2007.06.009, 2007.</t>
    <phoneticPr fontId="26" type="noConversion"/>
  </si>
  <si>
    <t>2)Winter C, Plank J.: The European dry-mix mortar industr (Part 1).ZKG International, 60,62, https://www.zhangqiaokeyan.com/academic-journal-foreign_other_thesis/020416025873.html(Accessed 25 Augst 2020),2007</t>
    <phoneticPr fontId="26" type="noConversion"/>
  </si>
  <si>
    <t>* refer to 1) Lutz H, Bayer R.: Dry mortars. Ullmann'sencyclopedia of industrial chemistry , https://doi.org/10.1002/14356007.f16_f01.pub2|(Accessed 25 Augst 2020),2010</t>
    <phoneticPr fontId="26" type="noConversion"/>
  </si>
  <si>
    <r>
      <t>cement content(kg/m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  <phoneticPr fontId="26" type="noConversion"/>
  </si>
  <si>
    <t>The United States (t CO2/t clinker)*</t>
    <phoneticPr fontId="26" type="noConversion"/>
  </si>
  <si>
    <t>China(t CO2/t clinker)**</t>
    <phoneticPr fontId="26" type="noConversion"/>
  </si>
  <si>
    <t>Europe and Central Eurasia(t CO2/t clinker)*</t>
    <phoneticPr fontId="26" type="noConversion"/>
  </si>
  <si>
    <t>India(t CO2/t clinker)*</t>
    <phoneticPr fontId="26" type="noConversion"/>
  </si>
  <si>
    <t>The rest of world(t CO2/t clinker)*</t>
    <phoneticPr fontId="26" type="noConversion"/>
  </si>
  <si>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Times New Roman"/>
        <family val="1"/>
      </rPr>
      <t xml:space="preserve">C15 </t>
    </r>
    <phoneticPr fontId="26" type="noConversion"/>
  </si>
  <si>
    <t>C16-C23</t>
    <phoneticPr fontId="26" type="noConversion"/>
  </si>
  <si>
    <t>&gt;C35</t>
    <phoneticPr fontId="26" type="noConversion"/>
  </si>
  <si>
    <t>CO2 concentration(ppm)</t>
    <phoneticPr fontId="26" type="noConversion"/>
  </si>
  <si>
    <t xml:space="preserve"> USA (years)*</t>
    <phoneticPr fontId="26" type="noConversion"/>
  </si>
  <si>
    <t>China(years)**</t>
    <phoneticPr fontId="26" type="noConversion"/>
  </si>
  <si>
    <t>Europe(years)***</t>
    <phoneticPr fontId="26" type="noConversion"/>
  </si>
  <si>
    <t>Indian(years)****</t>
    <phoneticPr fontId="26" type="noConversion"/>
  </si>
  <si>
    <t>The rest of world(years)****</t>
    <phoneticPr fontId="26" type="noConversion"/>
  </si>
  <si>
    <t>C24-C35</t>
    <phoneticPr fontId="26" type="noConversion"/>
  </si>
  <si>
    <t>C24-C35 (%)</t>
    <phoneticPr fontId="26" type="noConversion"/>
  </si>
  <si>
    <t xml:space="preserve">* Cement production from 1930 to 2019 is from USGS. Cement Statistics and Information. http://minerals.usgs.gov/minerals/pubs/commodity/cement/index.html (2020).  </t>
    <phoneticPr fontId="26" type="noConversion"/>
  </si>
  <si>
    <t>Projected data based on the average proportion of combined production of Russia and Turkey from 2013 to 2017 in Europe and Central Eurasia(average 37.9%,37.0%-39.1%)</t>
    <phoneticPr fontId="26" type="noConversion"/>
  </si>
  <si>
    <r>
      <t xml:space="preserve">Yoon, I.-S., Çopuroğlu, O. &amp; Park, K.-B. Effect of global climatic change on carbonation progress of concrete. </t>
    </r>
    <r>
      <rPr>
        <i/>
        <sz val="11"/>
        <color theme="1"/>
        <rFont val="Times New Roman"/>
        <family val="1"/>
      </rPr>
      <t>Atmospheric Environment</t>
    </r>
    <r>
      <rPr>
        <b/>
        <sz val="11"/>
        <color theme="1"/>
        <rFont val="Times New Roman"/>
        <family val="1"/>
      </rPr>
      <t>41</t>
    </r>
    <r>
      <rPr>
        <sz val="11"/>
        <color theme="1"/>
        <rFont val="Times New Roman"/>
        <family val="1"/>
      </rPr>
      <t>, 7274-7285, doi:http://dx.doi.org/10.1016/j.atmosenv.2007.05.028 (2007).</t>
    </r>
  </si>
  <si>
    <t>* Data is from the estimation of Gajda, J.: Absorption of Atmospheric Carbon Dioxide by Portland Cement,Skokie, IL: Portland Cement Association (PCA) , 2001.</t>
    <phoneticPr fontId="26" type="noConversion"/>
  </si>
  <si>
    <t>Low, M.S.: Material flow analysis of concrete in the United States, Massachusetts Institute of Technology, http://dspace.mit.edu/bitstream/1721.1/33030/2/62096322-MIT.pdf,2005.</t>
    <phoneticPr fontId="26" type="noConversion"/>
  </si>
  <si>
    <t>Supplementary Data (15 tables in total)</t>
    <phoneticPr fontId="26" type="noConversion"/>
  </si>
  <si>
    <t>from 1990 to 2001 the clinker ratios are from Andrew, R. M.: Global CO2 emissions from cement production, 1928–2017, Earth Syst. Sci. Data, 10, 2213–2239, https://doi.org/10.5194/essd-10-2213-2018, 2018.</t>
    <phoneticPr fontId="26" type="noConversion"/>
  </si>
  <si>
    <t>since 2002 the clinker ratios are from  Andrew, R. M.: Timely estimates of India's annual and monthly fossil CO2 emissions, Earth Syst. Sci. Data Discuss., https://doi.org/10.5194/essd-2020-152, in review, 2020.</t>
    <phoneticPr fontId="26" type="noConversion"/>
  </si>
  <si>
    <t>SI data 1.  Cement production by region, 1930 to 2021</t>
    <phoneticPr fontId="26" type="noConversion"/>
  </si>
  <si>
    <t>*** ERMCO. (European Ready Mixed Concrete Organization) Ready-Mixed Concrete Industry Statistics 2001-2013, Available at (http://www.ermco.eu).</t>
    <phoneticPr fontId="26" type="noConversion"/>
  </si>
  <si>
    <t>　</t>
  </si>
  <si>
    <t>* Cement kiln dust (CKD) production  from 1930 to 2021 is derived from clinker prodcution and the rate of CKD production</t>
    <phoneticPr fontId="26" type="noConversion"/>
  </si>
  <si>
    <t xml:space="preserve">**Cement production from 1930 to 2019 is derived from USGS. Cement Statistics and Information. http://minerals.usgs.gov/minerals/pubs/commodity/cement/index.html (2020). Cement production in 1930 and 1931 is interpolated based on world total production.  </t>
    <phoneticPr fontId="26" type="noConversion"/>
  </si>
  <si>
    <t>The thickness of different cement mortar utilization types*</t>
    <phoneticPr fontId="26" type="noConversion"/>
  </si>
  <si>
    <t>Concrete structure thickness by region</t>
    <phoneticPr fontId="26" type="noConversion"/>
  </si>
  <si>
    <t>SI data 9. Concrete structure thickness by region</t>
    <phoneticPr fontId="26" type="noConversion"/>
  </si>
  <si>
    <t>SI data 10.  Concrete carbonation rate coefficients by region</t>
    <phoneticPr fontId="26" type="noConversion"/>
  </si>
  <si>
    <t>SI data 11. Exposure times of cement materials in life cycle by region</t>
    <phoneticPr fontId="26" type="noConversion"/>
  </si>
  <si>
    <t>SI data 12. Waste concrete treatment methods and particle size distribution by region</t>
    <phoneticPr fontId="26" type="noConversion"/>
  </si>
  <si>
    <t>SI data 13. Distribution of mortar uses and related parameters</t>
    <phoneticPr fontId="26" type="noConversion"/>
  </si>
  <si>
    <t>SI data 14. The thickness of different cement mortar utilization types</t>
    <phoneticPr fontId="26" type="noConversion"/>
  </si>
  <si>
    <t>SI data 15. Mortar carbonation rate coefficients and  CaO converted to CaCO3 in China</t>
    <phoneticPr fontId="26" type="noConversion"/>
  </si>
  <si>
    <t>SI data 16. Chinese survey statistics for walls with various extents of mortar rendering</t>
    <phoneticPr fontId="26" type="noConversion"/>
  </si>
  <si>
    <t>Cement production in China from 2020 to 2021 is  from China Statistical Yearbook 2021 and 2022</t>
    <phoneticPr fontId="26" type="noConversion"/>
  </si>
  <si>
    <t xml:space="preserve">Cement production  in the United States from 2020 to 2021  is  from USGS. http://minerals.usgs.gov/minerals/pubs/commodity/cement/index.html (2022).  </t>
    <phoneticPr fontId="26" type="noConversion"/>
  </si>
  <si>
    <t xml:space="preserve">Cement production  in the Europe and Central Eurasia from 2020 to 2021  is  from Federal State Statistics Service of the Russian Federation. </t>
    <phoneticPr fontId="26" type="noConversion"/>
  </si>
  <si>
    <t xml:space="preserve">since 2020 the clinker ratios are from USGS:https://pubs.usgs.gov/periodicals/mcs2022/mcs2022-cement.pdf </t>
    <phoneticPr fontId="26" type="noConversion"/>
  </si>
  <si>
    <t>Cement production in India from 2020 to 2021 is from USGS: https://pubs.usgs.gov/periodicals/mcs2022/mcs2022-cement.pdf</t>
    <phoneticPr fontId="26" type="noConversion"/>
  </si>
  <si>
    <r>
      <t>Cement production  in world total from 2020 to 2021  is from USGS</t>
    </r>
    <r>
      <rPr>
        <sz val="10"/>
        <color theme="1"/>
        <rFont val="宋体"/>
        <family val="3"/>
        <charset val="134"/>
      </rPr>
      <t>，</t>
    </r>
    <r>
      <rPr>
        <sz val="10"/>
        <color theme="1"/>
        <rFont val="Times New Roman"/>
        <family val="1"/>
      </rPr>
      <t>https://pubs.usgs.gov/periodicals/mcs2022/mcs2022-cement.pdf</t>
    </r>
    <phoneticPr fontId="26" type="noConversion"/>
  </si>
  <si>
    <t>**Cement production from 2020 to 2021 is derived from USGS (https://pubs.usgs.gov/periodicals/mcs2022/mcs2022-cement.pdf), China Statistical Yearbook,  Federal State Statistics Service of the Russian Federation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</si>
</sst>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);[Red]\(0.00\)"/>
    <numFmt numFmtId="177" formatCode="0.0"/>
    <numFmt numFmtId="178" formatCode="0.0%"/>
    <numFmt numFmtId="179" formatCode="0.0_);[Red]\(0.0\)"/>
    <numFmt numFmtId="180" formatCode="0_ "/>
    <numFmt numFmtId="181" formatCode="0.0000"/>
  </numFmts>
  <fonts count="37" x14ac:knownFonts="1">
    <font>
      <sz val="11"/>
      <color theme="1"/>
      <name val="宋体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宋体"/>
      <family val="2"/>
      <scheme val="minor"/>
    </font>
    <font>
      <sz val="10.5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indexed="8"/>
      <name val="宋体"/>
      <family val="3"/>
      <charset val="134"/>
    </font>
    <font>
      <sz val="9"/>
      <name val="Times New Roman"/>
      <family val="1"/>
    </font>
    <font>
      <sz val="10.5"/>
      <color rgb="FF000000"/>
      <name val="Times New Roman"/>
      <family val="1"/>
    </font>
    <font>
      <sz val="11"/>
      <color rgb="FFFF0000"/>
      <name val="宋体"/>
      <family val="2"/>
      <scheme val="minor"/>
    </font>
    <font>
      <sz val="10"/>
      <name val="Arial"/>
      <family val="2"/>
    </font>
    <font>
      <vertAlign val="superscript"/>
      <sz val="9"/>
      <color theme="1"/>
      <name val="Times New Roman"/>
      <family val="1"/>
    </font>
    <font>
      <sz val="11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i/>
      <sz val="12"/>
      <color theme="1"/>
      <name val="Times New Roman"/>
      <family val="1"/>
    </font>
    <font>
      <sz val="11"/>
      <color indexed="8"/>
      <name val="Times New Roman"/>
      <family val="1"/>
    </font>
    <font>
      <sz val="12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i/>
      <sz val="11"/>
      <color theme="1"/>
      <name val="Times New Roman"/>
      <family val="1"/>
    </font>
    <font>
      <sz val="10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>
      <alignment vertical="center"/>
    </xf>
    <xf numFmtId="0" fontId="22" fillId="0" borderId="0"/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0" fillId="0" borderId="0" xfId="0" applyAlignment="1">
      <alignment vertical="center"/>
    </xf>
    <xf numFmtId="0" fontId="5" fillId="0" borderId="0" xfId="0" applyFont="1"/>
    <xf numFmtId="0" fontId="2" fillId="0" borderId="1" xfId="0" applyFont="1" applyBorder="1" applyAlignment="1">
      <alignment vertical="center"/>
    </xf>
    <xf numFmtId="0" fontId="2" fillId="0" borderId="2" xfId="0" applyFont="1" applyBorder="1"/>
    <xf numFmtId="178" fontId="2" fillId="0" borderId="1" xfId="1" applyNumberFormat="1" applyFont="1" applyFill="1" applyBorder="1" applyAlignment="1"/>
    <xf numFmtId="178" fontId="2" fillId="0" borderId="0" xfId="0" applyNumberFormat="1" applyFont="1"/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1" fontId="2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177" fontId="10" fillId="0" borderId="1" xfId="0" applyNumberFormat="1" applyFont="1" applyBorder="1"/>
    <xf numFmtId="1" fontId="2" fillId="0" borderId="1" xfId="0" applyNumberFormat="1" applyFont="1" applyBorder="1"/>
    <xf numFmtId="0" fontId="10" fillId="0" borderId="1" xfId="0" applyFont="1" applyBorder="1" applyAlignment="1">
      <alignment wrapText="1"/>
    </xf>
    <xf numFmtId="10" fontId="2" fillId="0" borderId="1" xfId="0" applyNumberFormat="1" applyFont="1" applyBorder="1"/>
    <xf numFmtId="0" fontId="2" fillId="0" borderId="1" xfId="0" applyFont="1" applyBorder="1" applyAlignment="1">
      <alignment vertical="top" wrapText="1"/>
    </xf>
    <xf numFmtId="58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78" fontId="2" fillId="0" borderId="1" xfId="1" applyNumberFormat="1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179" fontId="12" fillId="0" borderId="1" xfId="0" applyNumberFormat="1" applyFont="1" applyBorder="1" applyAlignment="1">
      <alignment horizontal="center" vertical="center"/>
    </xf>
    <xf numFmtId="0" fontId="2" fillId="0" borderId="4" xfId="0" applyFont="1" applyBorder="1"/>
    <xf numFmtId="0" fontId="12" fillId="0" borderId="1" xfId="0" applyFont="1" applyBorder="1" applyAlignment="1">
      <alignment horizontal="center" vertical="center"/>
    </xf>
    <xf numFmtId="179" fontId="12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78" fontId="1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10" fontId="14" fillId="0" borderId="0" xfId="0" applyNumberFormat="1" applyFon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77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180" fontId="2" fillId="0" borderId="1" xfId="0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center"/>
    </xf>
    <xf numFmtId="0" fontId="3" fillId="0" borderId="0" xfId="0" applyFont="1"/>
    <xf numFmtId="176" fontId="18" fillId="0" borderId="0" xfId="0" applyNumberFormat="1" applyFont="1"/>
    <xf numFmtId="181" fontId="10" fillId="0" borderId="1" xfId="0" applyNumberFormat="1" applyFont="1" applyBorder="1"/>
    <xf numFmtId="181" fontId="3" fillId="0" borderId="0" xfId="0" applyNumberFormat="1" applyFont="1"/>
    <xf numFmtId="176" fontId="18" fillId="0" borderId="1" xfId="0" applyNumberFormat="1" applyFont="1" applyBorder="1"/>
    <xf numFmtId="0" fontId="5" fillId="0" borderId="1" xfId="0" applyFont="1" applyBorder="1"/>
    <xf numFmtId="10" fontId="2" fillId="0" borderId="3" xfId="0" applyNumberFormat="1" applyFont="1" applyBorder="1"/>
    <xf numFmtId="10" fontId="2" fillId="0" borderId="3" xfId="1" applyNumberFormat="1" applyFont="1" applyFill="1" applyBorder="1" applyAlignment="1"/>
    <xf numFmtId="10" fontId="2" fillId="0" borderId="8" xfId="1" applyNumberFormat="1" applyFont="1" applyFill="1" applyBorder="1" applyAlignment="1"/>
    <xf numFmtId="10" fontId="2" fillId="0" borderId="9" xfId="1" applyNumberFormat="1" applyFont="1" applyFill="1" applyBorder="1" applyAlignment="1"/>
    <xf numFmtId="0" fontId="2" fillId="2" borderId="0" xfId="0" applyFont="1" applyFill="1"/>
    <xf numFmtId="10" fontId="2" fillId="0" borderId="0" xfId="0" applyNumberFormat="1" applyFont="1"/>
    <xf numFmtId="10" fontId="2" fillId="0" borderId="0" xfId="1" applyNumberFormat="1" applyFont="1" applyFill="1" applyBorder="1" applyAlignment="1"/>
    <xf numFmtId="181" fontId="10" fillId="0" borderId="0" xfId="0" applyNumberFormat="1" applyFont="1"/>
    <xf numFmtId="10" fontId="2" fillId="0" borderId="1" xfId="1" applyNumberFormat="1" applyFont="1" applyFill="1" applyBorder="1" applyAlignment="1"/>
    <xf numFmtId="10" fontId="5" fillId="2" borderId="3" xfId="1" applyNumberFormat="1" applyFont="1" applyFill="1" applyBorder="1" applyAlignment="1"/>
    <xf numFmtId="10" fontId="5" fillId="2" borderId="1" xfId="1" applyNumberFormat="1" applyFont="1" applyFill="1" applyBorder="1" applyAlignment="1"/>
    <xf numFmtId="10" fontId="6" fillId="2" borderId="1" xfId="0" applyNumberFormat="1" applyFont="1" applyFill="1" applyBorder="1"/>
    <xf numFmtId="0" fontId="3" fillId="0" borderId="9" xfId="0" applyFont="1" applyBorder="1"/>
    <xf numFmtId="181" fontId="19" fillId="0" borderId="1" xfId="0" applyNumberFormat="1" applyFont="1" applyBorder="1"/>
    <xf numFmtId="0" fontId="2" fillId="3" borderId="0" xfId="0" applyFont="1" applyFill="1"/>
    <xf numFmtId="0" fontId="20" fillId="0" borderId="1" xfId="0" applyFont="1" applyBorder="1" applyAlignment="1">
      <alignment horizontal="left" vertical="center" wrapText="1"/>
    </xf>
    <xf numFmtId="178" fontId="20" fillId="0" borderId="1" xfId="0" applyNumberFormat="1" applyFont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  <xf numFmtId="178" fontId="20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78" fontId="20" fillId="0" borderId="0" xfId="0" applyNumberFormat="1" applyFont="1" applyAlignment="1">
      <alignment horizontal="center" vertical="center" wrapText="1"/>
    </xf>
    <xf numFmtId="0" fontId="20" fillId="4" borderId="0" xfId="0" applyFont="1" applyFill="1" applyAlignment="1">
      <alignment horizontal="left" vertical="center"/>
    </xf>
    <xf numFmtId="0" fontId="3" fillId="0" borderId="2" xfId="0" applyFont="1" applyBorder="1"/>
    <xf numFmtId="0" fontId="3" fillId="2" borderId="0" xfId="0" applyFont="1" applyFill="1"/>
    <xf numFmtId="0" fontId="7" fillId="0" borderId="0" xfId="0" applyFont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3" borderId="0" xfId="0" applyFill="1"/>
    <xf numFmtId="0" fontId="0" fillId="3" borderId="0" xfId="0" applyFill="1" applyAlignment="1">
      <alignment horizontal="right" vertical="center"/>
    </xf>
    <xf numFmtId="181" fontId="19" fillId="2" borderId="1" xfId="0" applyNumberFormat="1" applyFont="1" applyFill="1" applyBorder="1"/>
    <xf numFmtId="0" fontId="21" fillId="0" borderId="0" xfId="0" applyFont="1"/>
    <xf numFmtId="0" fontId="9" fillId="0" borderId="0" xfId="0" applyFont="1" applyAlignment="1">
      <alignment horizontal="left" vertical="top"/>
    </xf>
    <xf numFmtId="0" fontId="1" fillId="0" borderId="1" xfId="0" applyFont="1" applyBorder="1"/>
    <xf numFmtId="0" fontId="28" fillId="0" borderId="1" xfId="0" applyFont="1" applyBorder="1" applyAlignment="1">
      <alignment wrapText="1"/>
    </xf>
    <xf numFmtId="0" fontId="28" fillId="0" borderId="1" xfId="0" applyFont="1" applyBorder="1"/>
    <xf numFmtId="0" fontId="29" fillId="0" borderId="1" xfId="0" applyFont="1" applyBorder="1"/>
    <xf numFmtId="0" fontId="6" fillId="0" borderId="2" xfId="0" applyFont="1" applyBorder="1"/>
    <xf numFmtId="0" fontId="7" fillId="0" borderId="1" xfId="0" applyFont="1" applyBorder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3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7" fillId="0" borderId="3" xfId="0" applyFont="1" applyBorder="1" applyAlignment="1">
      <alignment horizontal="left" vertical="center" wrapText="1"/>
    </xf>
    <xf numFmtId="0" fontId="31" fillId="0" borderId="0" xfId="0" applyFont="1"/>
    <xf numFmtId="0" fontId="2" fillId="0" borderId="0" xfId="0" applyFont="1" applyAlignment="1">
      <alignment horizontal="left" vertical="center"/>
    </xf>
    <xf numFmtId="10" fontId="0" fillId="8" borderId="0" xfId="0" applyNumberFormat="1" applyFill="1" applyAlignment="1">
      <alignment vertical="center"/>
    </xf>
    <xf numFmtId="0" fontId="0" fillId="8" borderId="0" xfId="0" applyFill="1"/>
    <xf numFmtId="10" fontId="2" fillId="9" borderId="3" xfId="1" applyNumberFormat="1" applyFont="1" applyFill="1" applyBorder="1" applyAlignment="1"/>
    <xf numFmtId="0" fontId="0" fillId="9" borderId="0" xfId="0" applyFill="1"/>
    <xf numFmtId="10" fontId="2" fillId="10" borderId="1" xfId="1" applyNumberFormat="1" applyFont="1" applyFill="1" applyBorder="1" applyAlignment="1"/>
    <xf numFmtId="0" fontId="4" fillId="0" borderId="0" xfId="0" applyFont="1"/>
    <xf numFmtId="0" fontId="34" fillId="11" borderId="0" xfId="0" applyFont="1" applyFill="1"/>
    <xf numFmtId="181" fontId="3" fillId="0" borderId="1" xfId="0" applyNumberFormat="1" applyFont="1" applyBorder="1"/>
    <xf numFmtId="0" fontId="2" fillId="0" borderId="1" xfId="0" applyNumberFormat="1" applyFont="1" applyBorder="1"/>
    <xf numFmtId="10" fontId="2" fillId="0" borderId="3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8" fillId="0" borderId="3" xfId="0" applyFont="1" applyBorder="1" applyAlignment="1">
      <alignment horizontal="left"/>
    </xf>
    <xf numFmtId="0" fontId="28" fillId="0" borderId="4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7">
    <cellStyle name="百分比" xfId="1" builtinId="5"/>
    <cellStyle name="百分比 2" xfId="6" xr:uid="{00000000-0005-0000-0000-000001000000}"/>
    <cellStyle name="百分比 3" xfId="4" xr:uid="{00000000-0005-0000-0000-000002000000}"/>
    <cellStyle name="常规" xfId="0" builtinId="0"/>
    <cellStyle name="常规 2" xfId="3" xr:uid="{00000000-0005-0000-0000-000004000000}"/>
    <cellStyle name="常规 3" xfId="2" xr:uid="{00000000-0005-0000-0000-000005000000}"/>
    <cellStyle name="常规 4" xfId="5" xr:uid="{00000000-0005-0000-0000-000006000000}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uang zi" id="{37970F97-B1DC-EF4A-BE52-301A32169957}" userId="995b8bf56a088836" providerId="Windows Live"/>
</personList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oncrete thickness estimation" connectionId="3" xr16:uid="{ADABB51E-5F9B-4E04-8DE6-66BE2B3AAE5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N5" dT="2022-07-19T19:33:12.09" personId="{37970F97-B1DC-EF4A-BE52-301A32169957}" id="{60E8F853-07D1-4048-89B1-B7411EDFB5FB}">
    <text>53.78(RUSSIA)+51.00(TUK 2020 Q1Q2)+51*53%(EST same rise trend with 2019 q3 q4)</text>
  </threadedComment>
  <threadedComment ref="CO5" dT="2022-02-24T05:00:18.90" personId="{37970F97-B1DC-EF4A-BE52-301A32169957}" id="{32846713-D7AF-0A4D-A40E-ED2752211E3C}">
    <text>59.9(RUSSIA)+76(TURKEY)</text>
  </threadedComment>
  <threadedComment ref="CN6" dT="2022-02-18T02:46:41.36" personId="{37970F97-B1DC-EF4A-BE52-301A32169957}" id="{7E23A08B-76A2-6042-B1A3-41F1401D6FEB}">
    <text>office of the economy advisor, india https://tradingeconomics.com/india/cement-production</text>
  </threadedComment>
  <threadedComment ref="CN8" dT="2022-02-16T09:54:03.91" personId="{37970F97-B1DC-EF4A-BE52-301A32169957}" id="{9EE2BC57-62A5-A940-BBDF-B93FF1505DED}">
    <text>IEA</text>
  </threadedComment>
</ThreadedComment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7"/>
  <sheetViews>
    <sheetView topLeftCell="A4" workbookViewId="0">
      <selection activeCell="A16" sqref="A16"/>
    </sheetView>
  </sheetViews>
  <sheetFormatPr defaultColWidth="9" defaultRowHeight="14.4" x14ac:dyDescent="0.25"/>
  <cols>
    <col min="1" max="1" width="73.796875" customWidth="1"/>
  </cols>
  <sheetData>
    <row r="1" spans="1:46" ht="15" x14ac:dyDescent="0.3">
      <c r="A1" s="2" t="s">
        <v>415</v>
      </c>
    </row>
    <row r="2" spans="1:46" ht="15" x14ac:dyDescent="0.3">
      <c r="A2" s="2" t="s">
        <v>418</v>
      </c>
    </row>
    <row r="3" spans="1:46" ht="15" x14ac:dyDescent="0.3">
      <c r="A3" s="6" t="s">
        <v>0</v>
      </c>
    </row>
    <row r="4" spans="1:46" ht="15" x14ac:dyDescent="0.3">
      <c r="A4" s="6" t="s">
        <v>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</row>
    <row r="5" spans="1:46" ht="15" x14ac:dyDescent="0.3">
      <c r="A5" s="2" t="s">
        <v>2</v>
      </c>
    </row>
    <row r="6" spans="1:46" ht="15" x14ac:dyDescent="0.3">
      <c r="A6" s="2" t="s">
        <v>3</v>
      </c>
    </row>
    <row r="7" spans="1:46" ht="15" x14ac:dyDescent="0.3">
      <c r="A7" s="2" t="s">
        <v>4</v>
      </c>
    </row>
    <row r="8" spans="1:46" ht="15" x14ac:dyDescent="0.3">
      <c r="A8" s="2" t="s">
        <v>5</v>
      </c>
    </row>
    <row r="9" spans="1:46" ht="15" x14ac:dyDescent="0.3">
      <c r="A9" s="2" t="s">
        <v>6</v>
      </c>
    </row>
    <row r="10" spans="1:46" ht="15" x14ac:dyDescent="0.3">
      <c r="A10" s="2" t="s">
        <v>425</v>
      </c>
    </row>
    <row r="11" spans="1:46" ht="15" x14ac:dyDescent="0.3">
      <c r="A11" s="2" t="s">
        <v>426</v>
      </c>
    </row>
    <row r="12" spans="1:46" ht="15" x14ac:dyDescent="0.3">
      <c r="A12" s="2" t="s">
        <v>427</v>
      </c>
    </row>
    <row r="13" spans="1:46" ht="15" x14ac:dyDescent="0.3">
      <c r="A13" s="2" t="s">
        <v>428</v>
      </c>
    </row>
    <row r="14" spans="1:46" ht="15" x14ac:dyDescent="0.3">
      <c r="A14" s="2" t="s">
        <v>429</v>
      </c>
    </row>
    <row r="15" spans="1:46" ht="15" x14ac:dyDescent="0.3">
      <c r="A15" s="2" t="s">
        <v>430</v>
      </c>
    </row>
    <row r="16" spans="1:46" ht="15" x14ac:dyDescent="0.3">
      <c r="A16" s="2" t="s">
        <v>431</v>
      </c>
    </row>
    <row r="17" spans="1:1" ht="15" x14ac:dyDescent="0.3">
      <c r="A17" s="2" t="s">
        <v>432</v>
      </c>
    </row>
  </sheetData>
  <phoneticPr fontId="26" type="noConversion"/>
  <pageMargins left="0.69930555555555596" right="0.69930555555555596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EF523-01C0-48BE-935D-DE7E517A183B}">
  <dimension ref="A1:F29"/>
  <sheetViews>
    <sheetView workbookViewId="0">
      <selection activeCell="C22" sqref="C22"/>
    </sheetView>
  </sheetViews>
  <sheetFormatPr defaultColWidth="9" defaultRowHeight="14.4" x14ac:dyDescent="0.25"/>
  <cols>
    <col min="1" max="1" width="17.69921875" customWidth="1"/>
    <col min="2" max="2" width="20.296875" customWidth="1"/>
    <col min="3" max="3" width="14" customWidth="1"/>
    <col min="4" max="4" width="11.296875" customWidth="1"/>
  </cols>
  <sheetData>
    <row r="1" spans="1:6" ht="15" x14ac:dyDescent="0.3">
      <c r="A1" s="1" t="s">
        <v>424</v>
      </c>
      <c r="B1" s="2"/>
    </row>
    <row r="2" spans="1:6" ht="15" x14ac:dyDescent="0.3">
      <c r="A2" s="2" t="s">
        <v>329</v>
      </c>
      <c r="B2" s="2"/>
    </row>
    <row r="3" spans="1:6" ht="28.8" x14ac:dyDescent="0.3">
      <c r="A3" s="93" t="s">
        <v>330</v>
      </c>
      <c r="B3" s="24" t="s">
        <v>338</v>
      </c>
    </row>
    <row r="4" spans="1:6" ht="15" x14ac:dyDescent="0.3">
      <c r="A4" s="3" t="s">
        <v>331</v>
      </c>
      <c r="B4" s="3" t="s">
        <v>337</v>
      </c>
    </row>
    <row r="5" spans="1:6" ht="15" x14ac:dyDescent="0.3">
      <c r="A5" s="3" t="s">
        <v>332</v>
      </c>
      <c r="B5" s="3" t="s">
        <v>339</v>
      </c>
    </row>
    <row r="6" spans="1:6" ht="15" x14ac:dyDescent="0.3">
      <c r="A6" s="3" t="s">
        <v>333</v>
      </c>
      <c r="B6" s="3">
        <v>305</v>
      </c>
    </row>
    <row r="7" spans="1:6" ht="15" x14ac:dyDescent="0.3">
      <c r="A7" s="3" t="s">
        <v>334</v>
      </c>
      <c r="B7" s="3" t="s">
        <v>340</v>
      </c>
    </row>
    <row r="8" spans="1:6" ht="15" x14ac:dyDescent="0.3">
      <c r="A8" s="3" t="s">
        <v>335</v>
      </c>
      <c r="B8" s="3" t="s">
        <v>341</v>
      </c>
    </row>
    <row r="9" spans="1:6" ht="15" x14ac:dyDescent="0.3">
      <c r="A9" s="3" t="s">
        <v>336</v>
      </c>
      <c r="B9" s="3" t="s">
        <v>340</v>
      </c>
    </row>
    <row r="10" spans="1:6" ht="15" x14ac:dyDescent="0.3">
      <c r="A10" s="8" t="s">
        <v>413</v>
      </c>
    </row>
    <row r="12" spans="1:6" ht="15" x14ac:dyDescent="0.3">
      <c r="A12" s="2" t="s">
        <v>342</v>
      </c>
      <c r="B12" s="2"/>
      <c r="C12" s="2"/>
      <c r="D12" s="2"/>
      <c r="E12" s="2"/>
      <c r="F12" s="2"/>
    </row>
    <row r="13" spans="1:6" ht="15" x14ac:dyDescent="0.3">
      <c r="A13" s="94" t="s">
        <v>343</v>
      </c>
      <c r="B13" s="3" t="s">
        <v>344</v>
      </c>
      <c r="C13" s="3" t="s">
        <v>344</v>
      </c>
      <c r="D13" s="3" t="s">
        <v>345</v>
      </c>
      <c r="E13" s="3" t="s">
        <v>346</v>
      </c>
      <c r="F13" s="3" t="s">
        <v>347</v>
      </c>
    </row>
    <row r="14" spans="1:6" ht="15" x14ac:dyDescent="0.3">
      <c r="A14" s="95" t="s">
        <v>348</v>
      </c>
      <c r="B14" s="3" t="s">
        <v>349</v>
      </c>
      <c r="C14" s="3">
        <v>240</v>
      </c>
      <c r="D14" s="3">
        <v>140</v>
      </c>
      <c r="E14" s="3">
        <v>300</v>
      </c>
      <c r="F14" s="3" t="s">
        <v>350</v>
      </c>
    </row>
    <row r="15" spans="1:6" ht="15" x14ac:dyDescent="0.3">
      <c r="A15" s="95" t="s">
        <v>351</v>
      </c>
      <c r="B15" s="3" t="s">
        <v>352</v>
      </c>
      <c r="C15" s="3">
        <v>220</v>
      </c>
      <c r="D15" s="3">
        <v>100</v>
      </c>
      <c r="E15" s="3">
        <v>400</v>
      </c>
      <c r="F15" s="3" t="s">
        <v>353</v>
      </c>
    </row>
    <row r="16" spans="1:6" ht="15.55" x14ac:dyDescent="0.3">
      <c r="A16" s="95" t="s">
        <v>354</v>
      </c>
      <c r="B16" s="3" t="s">
        <v>355</v>
      </c>
      <c r="C16" s="3">
        <v>400</v>
      </c>
      <c r="D16" s="3">
        <v>250</v>
      </c>
      <c r="E16" s="3">
        <v>800</v>
      </c>
      <c r="F16" s="96" t="s">
        <v>356</v>
      </c>
    </row>
    <row r="17" spans="1:6" ht="15" x14ac:dyDescent="0.3">
      <c r="A17" s="122" t="s">
        <v>357</v>
      </c>
      <c r="B17" s="3" t="s">
        <v>358</v>
      </c>
      <c r="C17" s="3">
        <v>150</v>
      </c>
      <c r="D17" s="3">
        <v>60</v>
      </c>
      <c r="E17" s="3">
        <v>250</v>
      </c>
      <c r="F17" s="3" t="s">
        <v>359</v>
      </c>
    </row>
    <row r="18" spans="1:6" ht="15" x14ac:dyDescent="0.3">
      <c r="A18" s="123"/>
      <c r="B18" s="3" t="s">
        <v>360</v>
      </c>
      <c r="C18" s="3">
        <v>150</v>
      </c>
      <c r="D18" s="3">
        <v>110</v>
      </c>
      <c r="E18" s="3">
        <v>180</v>
      </c>
      <c r="F18" s="3" t="s">
        <v>361</v>
      </c>
    </row>
    <row r="19" spans="1:6" ht="15" x14ac:dyDescent="0.3">
      <c r="A19" s="95" t="s">
        <v>362</v>
      </c>
      <c r="B19" s="3" t="s">
        <v>363</v>
      </c>
      <c r="C19" s="3">
        <v>150</v>
      </c>
      <c r="D19" s="3">
        <v>130</v>
      </c>
      <c r="E19" s="3">
        <v>200</v>
      </c>
      <c r="F19" s="3" t="s">
        <v>361</v>
      </c>
    </row>
    <row r="22" spans="1:6" ht="15" x14ac:dyDescent="0.3">
      <c r="A22" s="2" t="s">
        <v>364</v>
      </c>
      <c r="B22" s="2"/>
    </row>
    <row r="23" spans="1:6" x14ac:dyDescent="0.25">
      <c r="A23" s="124" t="s">
        <v>365</v>
      </c>
      <c r="B23" s="124"/>
    </row>
    <row r="24" spans="1:6" x14ac:dyDescent="0.25">
      <c r="A24" s="7" t="s">
        <v>366</v>
      </c>
      <c r="B24" s="7" t="s">
        <v>367</v>
      </c>
    </row>
    <row r="25" spans="1:6" x14ac:dyDescent="0.25">
      <c r="A25" s="7" t="s">
        <v>368</v>
      </c>
      <c r="B25" s="7">
        <v>180</v>
      </c>
    </row>
    <row r="26" spans="1:6" x14ac:dyDescent="0.25">
      <c r="A26" s="7" t="s">
        <v>369</v>
      </c>
      <c r="B26" s="7">
        <v>200</v>
      </c>
    </row>
    <row r="27" spans="1:6" x14ac:dyDescent="0.25">
      <c r="A27" s="7" t="s">
        <v>370</v>
      </c>
      <c r="B27" s="7">
        <v>240</v>
      </c>
    </row>
    <row r="28" spans="1:6" x14ac:dyDescent="0.25">
      <c r="A28" s="7" t="s">
        <v>371</v>
      </c>
      <c r="B28" s="7">
        <v>400</v>
      </c>
    </row>
    <row r="29" spans="1:6" x14ac:dyDescent="0.25">
      <c r="A29" s="125" t="s">
        <v>390</v>
      </c>
      <c r="B29" s="126"/>
      <c r="C29" s="126"/>
      <c r="D29" s="126"/>
      <c r="E29" s="126"/>
      <c r="F29" s="127"/>
    </row>
  </sheetData>
  <mergeCells count="3">
    <mergeCell ref="A17:A18"/>
    <mergeCell ref="A23:B23"/>
    <mergeCell ref="A29:F29"/>
  </mergeCells>
  <phoneticPr fontId="26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5"/>
  <sheetViews>
    <sheetView workbookViewId="0">
      <selection activeCell="C57" sqref="C57"/>
    </sheetView>
  </sheetViews>
  <sheetFormatPr defaultColWidth="9" defaultRowHeight="14.4" x14ac:dyDescent="0.3"/>
  <cols>
    <col min="1" max="1" width="21.796875" style="2" customWidth="1"/>
    <col min="2" max="2" width="18.296875" style="2" customWidth="1"/>
    <col min="3" max="3" width="16.19921875" style="2" customWidth="1"/>
    <col min="4" max="4" width="17.69921875" style="2" customWidth="1"/>
    <col min="5" max="5" width="18" style="2" customWidth="1"/>
    <col min="6" max="6" width="21.296875" style="2" customWidth="1"/>
    <col min="7" max="7" width="14.5" style="2" customWidth="1"/>
    <col min="8" max="8" width="13.796875" style="2" customWidth="1"/>
    <col min="9" max="9" width="16.69921875" style="2" customWidth="1"/>
    <col min="10" max="10" width="18.69921875" style="2" customWidth="1"/>
    <col min="11" max="16384" width="9" style="2"/>
  </cols>
  <sheetData>
    <row r="1" spans="1:7" x14ac:dyDescent="0.3">
      <c r="A1" s="1" t="s">
        <v>125</v>
      </c>
      <c r="B1" s="1"/>
      <c r="C1" s="1"/>
      <c r="D1" s="1"/>
      <c r="E1" s="1"/>
    </row>
    <row r="2" spans="1:7" x14ac:dyDescent="0.3">
      <c r="A2" s="42" t="s">
        <v>126</v>
      </c>
    </row>
    <row r="3" spans="1:7" x14ac:dyDescent="0.3">
      <c r="A3" s="3" t="s">
        <v>127</v>
      </c>
      <c r="B3" s="3" t="s">
        <v>128</v>
      </c>
      <c r="C3" s="128" t="s">
        <v>129</v>
      </c>
      <c r="D3" s="128"/>
      <c r="E3" s="128"/>
      <c r="F3" s="128"/>
    </row>
    <row r="4" spans="1:7" ht="15" x14ac:dyDescent="0.3">
      <c r="A4" s="129" t="s">
        <v>130</v>
      </c>
      <c r="B4" s="3" t="s">
        <v>131</v>
      </c>
      <c r="C4" s="45" t="s">
        <v>132</v>
      </c>
      <c r="D4" s="45" t="s">
        <v>133</v>
      </c>
      <c r="E4" s="45" t="s">
        <v>134</v>
      </c>
      <c r="F4" s="45" t="s">
        <v>135</v>
      </c>
    </row>
    <row r="5" spans="1:7" x14ac:dyDescent="0.3">
      <c r="A5" s="129"/>
      <c r="B5" s="3" t="s">
        <v>136</v>
      </c>
      <c r="C5" s="45">
        <v>5</v>
      </c>
      <c r="D5" s="45">
        <v>2.5</v>
      </c>
      <c r="E5" s="45">
        <v>1.5</v>
      </c>
      <c r="F5" s="45">
        <v>1</v>
      </c>
    </row>
    <row r="6" spans="1:7" x14ac:dyDescent="0.3">
      <c r="A6" s="129"/>
      <c r="B6" s="3" t="s">
        <v>137</v>
      </c>
      <c r="C6" s="45">
        <v>10</v>
      </c>
      <c r="D6" s="45">
        <v>6</v>
      </c>
      <c r="E6" s="45">
        <v>4</v>
      </c>
      <c r="F6" s="45">
        <v>2.5</v>
      </c>
    </row>
    <row r="7" spans="1:7" x14ac:dyDescent="0.3">
      <c r="A7" s="129"/>
      <c r="B7" s="3" t="s">
        <v>138</v>
      </c>
      <c r="C7" s="45">
        <v>15</v>
      </c>
      <c r="D7" s="45">
        <v>9</v>
      </c>
      <c r="E7" s="45">
        <v>6</v>
      </c>
      <c r="F7" s="45">
        <v>3.5</v>
      </c>
    </row>
    <row r="8" spans="1:7" x14ac:dyDescent="0.3">
      <c r="A8" s="129"/>
      <c r="B8" s="3" t="s">
        <v>139</v>
      </c>
      <c r="C8" s="45">
        <v>2</v>
      </c>
      <c r="D8" s="45">
        <v>1</v>
      </c>
      <c r="E8" s="45">
        <v>0.75</v>
      </c>
      <c r="F8" s="45">
        <v>0.5</v>
      </c>
    </row>
    <row r="9" spans="1:7" x14ac:dyDescent="0.3">
      <c r="A9" s="129"/>
      <c r="B9" s="3" t="s">
        <v>140</v>
      </c>
      <c r="C9" s="45">
        <v>3</v>
      </c>
      <c r="D9" s="45">
        <v>1.5</v>
      </c>
      <c r="E9" s="45">
        <v>1</v>
      </c>
      <c r="F9" s="45">
        <v>0.75</v>
      </c>
    </row>
    <row r="10" spans="1:7" x14ac:dyDescent="0.3">
      <c r="A10" s="129" t="s">
        <v>141</v>
      </c>
      <c r="B10" s="3" t="s">
        <v>136</v>
      </c>
      <c r="C10" s="47">
        <v>6.1</v>
      </c>
      <c r="D10" s="47">
        <v>3.9</v>
      </c>
      <c r="E10" s="47">
        <v>2.4</v>
      </c>
      <c r="F10" s="45">
        <v>1.3</v>
      </c>
    </row>
    <row r="11" spans="1:7" x14ac:dyDescent="0.3">
      <c r="A11" s="129"/>
      <c r="B11" s="3" t="s">
        <v>137</v>
      </c>
      <c r="C11" s="47">
        <v>9.9</v>
      </c>
      <c r="D11" s="47">
        <v>7.1</v>
      </c>
      <c r="E11" s="47">
        <v>4.8</v>
      </c>
      <c r="F11" s="45">
        <v>2.5</v>
      </c>
    </row>
    <row r="12" spans="1:7" x14ac:dyDescent="0.3">
      <c r="A12" s="129"/>
      <c r="B12" s="3" t="s">
        <v>138</v>
      </c>
      <c r="C12" s="47">
        <v>13.9</v>
      </c>
      <c r="D12" s="47">
        <v>9.8000000000000007</v>
      </c>
      <c r="E12" s="47">
        <v>7</v>
      </c>
      <c r="F12" s="45">
        <v>4</v>
      </c>
    </row>
    <row r="13" spans="1:7" x14ac:dyDescent="0.3">
      <c r="A13" s="129"/>
      <c r="B13" s="3" t="s">
        <v>140</v>
      </c>
      <c r="C13" s="47">
        <v>3.8</v>
      </c>
      <c r="D13" s="47">
        <v>1.9</v>
      </c>
      <c r="E13" s="47">
        <v>1</v>
      </c>
      <c r="F13" s="45">
        <v>0.5</v>
      </c>
    </row>
    <row r="14" spans="1:7" x14ac:dyDescent="0.3">
      <c r="A14" s="129"/>
      <c r="B14" s="3" t="s">
        <v>139</v>
      </c>
      <c r="C14" s="47">
        <v>1.9</v>
      </c>
      <c r="D14" s="47">
        <v>1</v>
      </c>
      <c r="E14" s="47">
        <v>0.7</v>
      </c>
      <c r="F14" s="45">
        <v>0.3</v>
      </c>
    </row>
    <row r="15" spans="1:7" x14ac:dyDescent="0.3">
      <c r="A15" s="129" t="s">
        <v>142</v>
      </c>
      <c r="B15" s="3" t="s">
        <v>143</v>
      </c>
      <c r="C15" s="45">
        <v>7.1</v>
      </c>
      <c r="D15" s="45">
        <v>6.9</v>
      </c>
      <c r="E15" s="45" t="s">
        <v>144</v>
      </c>
      <c r="F15" s="45">
        <v>2.5</v>
      </c>
    </row>
    <row r="16" spans="1:7" x14ac:dyDescent="0.3">
      <c r="A16" s="129"/>
      <c r="B16" s="3" t="s">
        <v>145</v>
      </c>
      <c r="C16" s="45" t="s">
        <v>17</v>
      </c>
      <c r="D16" s="45">
        <v>3.5</v>
      </c>
      <c r="E16" s="45" t="s">
        <v>146</v>
      </c>
      <c r="F16" s="45" t="s">
        <v>17</v>
      </c>
      <c r="G16" s="36"/>
    </row>
    <row r="17" spans="1:7" x14ac:dyDescent="0.3">
      <c r="A17" s="8" t="s">
        <v>147</v>
      </c>
    </row>
    <row r="18" spans="1:7" x14ac:dyDescent="0.3">
      <c r="A18" s="2" t="s">
        <v>148</v>
      </c>
    </row>
    <row r="19" spans="1:7" x14ac:dyDescent="0.3">
      <c r="A19" s="8" t="s">
        <v>149</v>
      </c>
    </row>
    <row r="21" spans="1:7" x14ac:dyDescent="0.3">
      <c r="A21" s="42" t="s">
        <v>294</v>
      </c>
    </row>
    <row r="22" spans="1:7" x14ac:dyDescent="0.3">
      <c r="A22" s="129" t="s">
        <v>295</v>
      </c>
      <c r="B22" s="120" t="s">
        <v>306</v>
      </c>
      <c r="C22" s="130"/>
      <c r="D22" s="130"/>
      <c r="E22" s="130"/>
      <c r="F22" s="130"/>
      <c r="G22" s="121"/>
    </row>
    <row r="23" spans="1:7" x14ac:dyDescent="0.3">
      <c r="A23" s="129"/>
      <c r="B23" s="3" t="s">
        <v>300</v>
      </c>
      <c r="C23" s="3" t="s">
        <v>301</v>
      </c>
      <c r="D23" s="3" t="s">
        <v>302</v>
      </c>
      <c r="E23" s="3" t="s">
        <v>303</v>
      </c>
      <c r="F23" s="3" t="s">
        <v>304</v>
      </c>
      <c r="G23" s="3" t="s">
        <v>305</v>
      </c>
    </row>
    <row r="24" spans="1:7" x14ac:dyDescent="0.3">
      <c r="A24" s="3" t="s">
        <v>296</v>
      </c>
      <c r="B24" s="3"/>
      <c r="C24" s="3">
        <v>1.05</v>
      </c>
      <c r="D24" s="3">
        <v>1.1000000000000001</v>
      </c>
      <c r="E24" s="3"/>
      <c r="F24" s="3"/>
      <c r="G24" s="3"/>
    </row>
    <row r="25" spans="1:7" x14ac:dyDescent="0.3">
      <c r="A25" s="3" t="s">
        <v>297</v>
      </c>
      <c r="B25" s="3"/>
      <c r="C25" s="3">
        <v>1.05</v>
      </c>
      <c r="D25" s="3"/>
      <c r="E25" s="3">
        <v>1.1000000000000001</v>
      </c>
      <c r="F25" s="3"/>
      <c r="G25" s="3"/>
    </row>
    <row r="26" spans="1:7" x14ac:dyDescent="0.3">
      <c r="A26" s="3" t="s">
        <v>298</v>
      </c>
      <c r="B26" s="3">
        <v>1.05</v>
      </c>
      <c r="C26" s="3">
        <v>1.1000000000000001</v>
      </c>
      <c r="D26" s="3"/>
      <c r="E26" s="3"/>
      <c r="F26" s="3"/>
      <c r="G26" s="3"/>
    </row>
    <row r="27" spans="1:7" x14ac:dyDescent="0.3">
      <c r="A27" s="3" t="s">
        <v>299</v>
      </c>
      <c r="B27" s="3">
        <v>1.05</v>
      </c>
      <c r="C27" s="3">
        <v>1.1000000000000001</v>
      </c>
      <c r="D27" s="3">
        <v>1.1499999999999999</v>
      </c>
      <c r="E27" s="3">
        <v>1.2</v>
      </c>
      <c r="F27" s="3">
        <v>1.25</v>
      </c>
      <c r="G27" s="3">
        <v>1.3</v>
      </c>
    </row>
    <row r="28" spans="1:7" x14ac:dyDescent="0.3">
      <c r="A28" s="2" t="s">
        <v>307</v>
      </c>
    </row>
    <row r="29" spans="1:7" x14ac:dyDescent="0.3">
      <c r="A29" s="2" t="s">
        <v>308</v>
      </c>
    </row>
    <row r="30" spans="1:7" ht="15.55" x14ac:dyDescent="0.3">
      <c r="B30" s="11" t="s">
        <v>309</v>
      </c>
    </row>
    <row r="32" spans="1:7" x14ac:dyDescent="0.3">
      <c r="A32" s="2" t="s">
        <v>310</v>
      </c>
    </row>
    <row r="33" spans="1:3" x14ac:dyDescent="0.3">
      <c r="A33" s="3" t="s">
        <v>311</v>
      </c>
      <c r="B33" s="3" t="s">
        <v>402</v>
      </c>
      <c r="C33" s="3" t="s">
        <v>312</v>
      </c>
    </row>
    <row r="34" spans="1:3" x14ac:dyDescent="0.3">
      <c r="A34" s="3" t="s">
        <v>313</v>
      </c>
      <c r="B34" s="3">
        <v>625</v>
      </c>
      <c r="C34" s="3">
        <v>1.2</v>
      </c>
    </row>
    <row r="35" spans="1:3" x14ac:dyDescent="0.3">
      <c r="A35" s="3" t="s">
        <v>314</v>
      </c>
      <c r="B35" s="3">
        <v>300</v>
      </c>
      <c r="C35" s="3">
        <v>1</v>
      </c>
    </row>
    <row r="36" spans="1:3" x14ac:dyDescent="0.3">
      <c r="A36" s="3" t="s">
        <v>315</v>
      </c>
      <c r="B36" s="3">
        <v>225</v>
      </c>
      <c r="C36" s="3">
        <v>0.93</v>
      </c>
    </row>
    <row r="37" spans="1:3" x14ac:dyDescent="0.3">
      <c r="A37" s="3" t="s">
        <v>316</v>
      </c>
      <c r="B37" s="3">
        <v>1200</v>
      </c>
      <c r="C37" s="3">
        <v>1.41</v>
      </c>
    </row>
    <row r="38" spans="1:3" x14ac:dyDescent="0.3">
      <c r="A38" s="3" t="s">
        <v>317</v>
      </c>
      <c r="B38" s="3">
        <v>1200</v>
      </c>
      <c r="C38" s="3">
        <v>1.41</v>
      </c>
    </row>
    <row r="39" spans="1:3" x14ac:dyDescent="0.3">
      <c r="A39" s="3" t="s">
        <v>318</v>
      </c>
      <c r="B39" s="3">
        <v>3000</v>
      </c>
      <c r="C39" s="3">
        <v>1</v>
      </c>
    </row>
    <row r="40" spans="1:3" x14ac:dyDescent="0.3">
      <c r="A40" s="2" t="s">
        <v>319</v>
      </c>
    </row>
    <row r="41" spans="1:3" x14ac:dyDescent="0.3">
      <c r="A41" s="2" t="s">
        <v>320</v>
      </c>
    </row>
    <row r="42" spans="1:3" x14ac:dyDescent="0.3">
      <c r="B42" s="107" t="s">
        <v>412</v>
      </c>
    </row>
    <row r="44" spans="1:3" x14ac:dyDescent="0.3">
      <c r="A44" s="2" t="s">
        <v>321</v>
      </c>
    </row>
    <row r="45" spans="1:3" x14ac:dyDescent="0.3">
      <c r="A45" s="3" t="s">
        <v>322</v>
      </c>
      <c r="B45" s="3" t="s">
        <v>327</v>
      </c>
    </row>
    <row r="46" spans="1:3" x14ac:dyDescent="0.3">
      <c r="A46" s="3" t="s">
        <v>323</v>
      </c>
      <c r="B46" s="3">
        <v>1</v>
      </c>
    </row>
    <row r="47" spans="1:3" x14ac:dyDescent="0.3">
      <c r="A47" s="3" t="s">
        <v>324</v>
      </c>
      <c r="B47" s="3">
        <v>0.7</v>
      </c>
    </row>
    <row r="48" spans="1:3" x14ac:dyDescent="0.3">
      <c r="A48" s="3" t="s">
        <v>325</v>
      </c>
      <c r="B48" s="3">
        <v>0.5</v>
      </c>
    </row>
    <row r="49" spans="1:2" x14ac:dyDescent="0.3">
      <c r="A49" s="3" t="s">
        <v>326</v>
      </c>
      <c r="B49" s="3">
        <v>1</v>
      </c>
    </row>
    <row r="50" spans="1:2" x14ac:dyDescent="0.3">
      <c r="A50" s="2" t="s">
        <v>328</v>
      </c>
    </row>
    <row r="51" spans="1:2" x14ac:dyDescent="0.3">
      <c r="B51" s="2" t="s">
        <v>379</v>
      </c>
    </row>
    <row r="52" spans="1:2" ht="15.55" x14ac:dyDescent="0.3">
      <c r="B52" s="92" t="s">
        <v>380</v>
      </c>
    </row>
    <row r="53" spans="1:2" x14ac:dyDescent="0.3">
      <c r="B53" s="2" t="s">
        <v>381</v>
      </c>
    </row>
    <row r="54" spans="1:2" x14ac:dyDescent="0.3">
      <c r="B54" s="2" t="s">
        <v>382</v>
      </c>
    </row>
    <row r="55" spans="1:2" x14ac:dyDescent="0.3">
      <c r="B55" s="2" t="s">
        <v>383</v>
      </c>
    </row>
  </sheetData>
  <mergeCells count="6">
    <mergeCell ref="C3:F3"/>
    <mergeCell ref="A4:A9"/>
    <mergeCell ref="A10:A14"/>
    <mergeCell ref="A15:A16"/>
    <mergeCell ref="A22:A23"/>
    <mergeCell ref="B22:G22"/>
  </mergeCells>
  <phoneticPr fontId="26" type="noConversion"/>
  <pageMargins left="0.69930555555555596" right="0.69930555555555596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3"/>
  <sheetViews>
    <sheetView workbookViewId="0">
      <selection activeCell="C15" sqref="C15"/>
    </sheetView>
  </sheetViews>
  <sheetFormatPr defaultColWidth="9" defaultRowHeight="14.4" x14ac:dyDescent="0.25"/>
  <cols>
    <col min="1" max="1" width="17.296875" style="39" customWidth="1"/>
    <col min="2" max="5" width="20.69921875" customWidth="1"/>
    <col min="6" max="6" width="22.19921875" customWidth="1"/>
  </cols>
  <sheetData>
    <row r="1" spans="1:7" ht="15" x14ac:dyDescent="0.3">
      <c r="A1" s="40" t="s">
        <v>150</v>
      </c>
      <c r="B1" s="1"/>
      <c r="C1" s="1"/>
      <c r="D1" s="1"/>
      <c r="E1" s="1"/>
      <c r="F1" s="1"/>
      <c r="G1" s="41"/>
    </row>
    <row r="2" spans="1:7" ht="15" x14ac:dyDescent="0.3">
      <c r="A2" s="42" t="s">
        <v>151</v>
      </c>
      <c r="B2" s="2"/>
      <c r="C2" s="2"/>
      <c r="D2" s="2"/>
      <c r="E2" s="2"/>
      <c r="F2" s="2"/>
    </row>
    <row r="3" spans="1:7" ht="27.1" customHeight="1" x14ac:dyDescent="0.25">
      <c r="A3" s="43" t="s">
        <v>57</v>
      </c>
      <c r="B3" s="44" t="s">
        <v>152</v>
      </c>
      <c r="C3" s="44" t="s">
        <v>153</v>
      </c>
      <c r="D3" s="44" t="s">
        <v>154</v>
      </c>
      <c r="E3" s="44" t="s">
        <v>155</v>
      </c>
    </row>
    <row r="4" spans="1:7" ht="15" x14ac:dyDescent="0.3">
      <c r="A4" s="43" t="s">
        <v>403</v>
      </c>
      <c r="B4" s="45" t="s">
        <v>156</v>
      </c>
      <c r="C4" s="45" t="s">
        <v>157</v>
      </c>
      <c r="D4" s="45">
        <v>34.6</v>
      </c>
      <c r="E4" s="45">
        <v>100</v>
      </c>
    </row>
    <row r="5" spans="1:7" ht="15" x14ac:dyDescent="0.3">
      <c r="A5" s="43" t="s">
        <v>404</v>
      </c>
      <c r="B5" s="45" t="s">
        <v>158</v>
      </c>
      <c r="C5" s="45" t="s">
        <v>159</v>
      </c>
      <c r="D5" s="45">
        <v>64.599999999999994</v>
      </c>
      <c r="E5" s="45">
        <v>100</v>
      </c>
    </row>
    <row r="6" spans="1:7" ht="15" x14ac:dyDescent="0.3">
      <c r="A6" s="43" t="s">
        <v>405</v>
      </c>
      <c r="B6" s="45" t="s">
        <v>160</v>
      </c>
      <c r="C6" s="45" t="s">
        <v>157</v>
      </c>
      <c r="D6" s="45">
        <v>29.6</v>
      </c>
      <c r="E6" s="45">
        <v>100</v>
      </c>
    </row>
    <row r="7" spans="1:7" ht="15" x14ac:dyDescent="0.3">
      <c r="A7" s="43" t="s">
        <v>406</v>
      </c>
      <c r="B7" s="45" t="s">
        <v>161</v>
      </c>
      <c r="C7" s="45" t="s">
        <v>162</v>
      </c>
      <c r="D7" s="45">
        <v>59.6</v>
      </c>
      <c r="E7" s="45">
        <v>100</v>
      </c>
    </row>
    <row r="8" spans="1:7" ht="25.35" x14ac:dyDescent="0.3">
      <c r="A8" s="105" t="s">
        <v>407</v>
      </c>
      <c r="B8" s="45" t="s">
        <v>161</v>
      </c>
      <c r="C8" s="45" t="s">
        <v>162</v>
      </c>
      <c r="D8" s="45">
        <v>59.6</v>
      </c>
      <c r="E8" s="45">
        <v>100</v>
      </c>
    </row>
    <row r="9" spans="1:7" ht="15" x14ac:dyDescent="0.3">
      <c r="A9" s="2" t="s">
        <v>163</v>
      </c>
      <c r="B9" s="2"/>
      <c r="C9" s="2"/>
      <c r="D9" s="2"/>
      <c r="E9" s="2"/>
      <c r="F9" s="2"/>
    </row>
    <row r="10" spans="1:7" ht="15" x14ac:dyDescent="0.3">
      <c r="A10" s="2" t="s">
        <v>164</v>
      </c>
      <c r="B10" s="2"/>
      <c r="C10" s="2"/>
      <c r="D10" s="2"/>
      <c r="E10" s="2"/>
      <c r="F10" s="2"/>
    </row>
    <row r="11" spans="1:7" ht="15" x14ac:dyDescent="0.3">
      <c r="A11" s="46" t="s">
        <v>385</v>
      </c>
      <c r="B11" s="2"/>
      <c r="C11" s="2"/>
      <c r="D11" s="2"/>
      <c r="E11" s="2"/>
      <c r="F11" s="2"/>
    </row>
    <row r="12" spans="1:7" ht="15" x14ac:dyDescent="0.3">
      <c r="A12" s="46"/>
      <c r="B12" s="2" t="s">
        <v>386</v>
      </c>
      <c r="C12" s="2"/>
      <c r="D12" s="2"/>
      <c r="E12" s="2"/>
      <c r="F12" s="2"/>
    </row>
    <row r="13" spans="1:7" ht="16.600000000000001" customHeight="1" x14ac:dyDescent="0.3">
      <c r="A13" s="46" t="s">
        <v>384</v>
      </c>
      <c r="B13" s="2"/>
      <c r="C13" s="2"/>
      <c r="D13" s="2"/>
      <c r="E13" s="2"/>
      <c r="F13" s="2"/>
    </row>
  </sheetData>
  <phoneticPr fontId="26" type="noConversion"/>
  <pageMargins left="0.69930555555555596" right="0.69930555555555596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7"/>
  <sheetViews>
    <sheetView workbookViewId="0">
      <selection activeCell="B23" sqref="B23"/>
    </sheetView>
  </sheetViews>
  <sheetFormatPr defaultColWidth="9" defaultRowHeight="14.4" x14ac:dyDescent="0.3"/>
  <cols>
    <col min="1" max="1" width="14.5" style="2" customWidth="1"/>
    <col min="2" max="2" width="9" style="2"/>
    <col min="3" max="3" width="12.69921875" style="2" customWidth="1"/>
    <col min="4" max="4" width="12.19921875" style="2" customWidth="1"/>
    <col min="5" max="5" width="12.796875" style="2" customWidth="1"/>
    <col min="6" max="7" width="15.296875" style="2" customWidth="1"/>
    <col min="8" max="8" width="11.296875" style="2" customWidth="1"/>
    <col min="9" max="9" width="9" style="2"/>
    <col min="10" max="10" width="14.5" style="2" customWidth="1"/>
    <col min="11" max="13" width="9" style="2"/>
    <col min="14" max="14" width="9.5" style="2" customWidth="1"/>
    <col min="15" max="16" width="9" style="2"/>
    <col min="17" max="47" width="9.5" style="2" customWidth="1"/>
    <col min="48" max="16384" width="9" style="2"/>
  </cols>
  <sheetData>
    <row r="1" spans="1:8" x14ac:dyDescent="0.3">
      <c r="A1" s="1" t="s">
        <v>165</v>
      </c>
    </row>
    <row r="2" spans="1:8" ht="21.05" customHeight="1" x14ac:dyDescent="0.3">
      <c r="A2" s="131" t="s">
        <v>166</v>
      </c>
      <c r="B2" s="131" t="s">
        <v>167</v>
      </c>
      <c r="C2" s="137" t="s">
        <v>168</v>
      </c>
      <c r="D2" s="138"/>
      <c r="E2" s="138"/>
      <c r="F2" s="139"/>
      <c r="G2" s="131" t="s">
        <v>169</v>
      </c>
      <c r="H2" s="131" t="s">
        <v>170</v>
      </c>
    </row>
    <row r="3" spans="1:8" ht="23.2" customHeight="1" x14ac:dyDescent="0.3">
      <c r="A3" s="133"/>
      <c r="B3" s="133"/>
      <c r="C3" s="27" t="s">
        <v>171</v>
      </c>
      <c r="D3" s="27" t="s">
        <v>172</v>
      </c>
      <c r="E3" s="27" t="s">
        <v>173</v>
      </c>
      <c r="F3" s="27" t="s">
        <v>174</v>
      </c>
      <c r="G3" s="133"/>
      <c r="H3" s="133"/>
    </row>
    <row r="4" spans="1:8" ht="14.55" customHeight="1" x14ac:dyDescent="0.3">
      <c r="A4" s="131" t="s">
        <v>175</v>
      </c>
      <c r="B4" s="28" t="s">
        <v>176</v>
      </c>
      <c r="C4" s="29" t="s">
        <v>177</v>
      </c>
      <c r="D4" s="29" t="s">
        <v>178</v>
      </c>
      <c r="E4" s="29" t="s">
        <v>179</v>
      </c>
      <c r="F4" s="29" t="s">
        <v>180</v>
      </c>
      <c r="G4" s="30" t="s">
        <v>181</v>
      </c>
      <c r="H4" s="134" t="s">
        <v>182</v>
      </c>
    </row>
    <row r="5" spans="1:8" x14ac:dyDescent="0.3">
      <c r="A5" s="132"/>
      <c r="B5" s="31" t="s">
        <v>183</v>
      </c>
      <c r="C5" s="32" t="s">
        <v>184</v>
      </c>
      <c r="D5" s="32" t="s">
        <v>185</v>
      </c>
      <c r="E5" s="29" t="s">
        <v>186</v>
      </c>
      <c r="F5" s="29" t="s">
        <v>187</v>
      </c>
      <c r="G5" s="3" t="s">
        <v>181</v>
      </c>
      <c r="H5" s="135"/>
    </row>
    <row r="6" spans="1:8" x14ac:dyDescent="0.3">
      <c r="A6" s="132"/>
      <c r="B6" s="31" t="s">
        <v>188</v>
      </c>
      <c r="C6" s="32" t="s">
        <v>189</v>
      </c>
      <c r="D6" s="32" t="s">
        <v>190</v>
      </c>
      <c r="E6" s="29" t="s">
        <v>191</v>
      </c>
      <c r="F6" s="29" t="s">
        <v>192</v>
      </c>
      <c r="G6" s="3" t="s">
        <v>181</v>
      </c>
      <c r="H6" s="135"/>
    </row>
    <row r="7" spans="1:8" x14ac:dyDescent="0.3">
      <c r="A7" s="133"/>
      <c r="B7" s="31" t="s">
        <v>193</v>
      </c>
      <c r="C7" s="32" t="s">
        <v>194</v>
      </c>
      <c r="D7" s="32" t="s">
        <v>195</v>
      </c>
      <c r="E7" s="32" t="s">
        <v>196</v>
      </c>
      <c r="F7" s="32" t="s">
        <v>197</v>
      </c>
      <c r="G7" s="3" t="s">
        <v>181</v>
      </c>
      <c r="H7" s="136"/>
    </row>
    <row r="8" spans="1:8" ht="14.55" customHeight="1" x14ac:dyDescent="0.3">
      <c r="A8" s="131" t="s">
        <v>198</v>
      </c>
      <c r="B8" s="31" t="s">
        <v>199</v>
      </c>
      <c r="C8" s="32" t="s">
        <v>200</v>
      </c>
      <c r="D8" s="32" t="s">
        <v>201</v>
      </c>
      <c r="E8" s="32" t="s">
        <v>201</v>
      </c>
      <c r="F8" s="32" t="s">
        <v>202</v>
      </c>
      <c r="G8" s="3" t="s">
        <v>181</v>
      </c>
      <c r="H8" s="134" t="s">
        <v>203</v>
      </c>
    </row>
    <row r="9" spans="1:8" x14ac:dyDescent="0.3">
      <c r="A9" s="132"/>
      <c r="B9" s="31" t="s">
        <v>204</v>
      </c>
      <c r="C9" s="32" t="s">
        <v>205</v>
      </c>
      <c r="D9" s="32" t="s">
        <v>206</v>
      </c>
      <c r="E9" s="32" t="s">
        <v>206</v>
      </c>
      <c r="F9" s="32" t="s">
        <v>207</v>
      </c>
      <c r="G9" s="3" t="s">
        <v>181</v>
      </c>
      <c r="H9" s="135"/>
    </row>
    <row r="10" spans="1:8" x14ac:dyDescent="0.3">
      <c r="A10" s="132"/>
      <c r="B10" s="31" t="s">
        <v>208</v>
      </c>
      <c r="C10" s="32" t="s">
        <v>209</v>
      </c>
      <c r="D10" s="32" t="s">
        <v>191</v>
      </c>
      <c r="E10" s="32" t="s">
        <v>191</v>
      </c>
      <c r="F10" s="32" t="s">
        <v>210</v>
      </c>
      <c r="G10" s="3" t="s">
        <v>181</v>
      </c>
      <c r="H10" s="135"/>
    </row>
    <row r="11" spans="1:8" x14ac:dyDescent="0.3">
      <c r="A11" s="133"/>
      <c r="B11" s="31" t="s">
        <v>211</v>
      </c>
      <c r="C11" s="32" t="s">
        <v>212</v>
      </c>
      <c r="D11" s="32" t="s">
        <v>195</v>
      </c>
      <c r="E11" s="32" t="s">
        <v>195</v>
      </c>
      <c r="F11" s="32" t="s">
        <v>213</v>
      </c>
      <c r="G11" s="3" t="s">
        <v>181</v>
      </c>
      <c r="H11" s="136"/>
    </row>
    <row r="12" spans="1:8" ht="14.55" customHeight="1" x14ac:dyDescent="0.3">
      <c r="A12" s="131" t="s">
        <v>214</v>
      </c>
      <c r="B12" s="31" t="s">
        <v>215</v>
      </c>
      <c r="C12" s="32" t="s">
        <v>216</v>
      </c>
      <c r="D12" s="32" t="s">
        <v>216</v>
      </c>
      <c r="E12" s="32" t="s">
        <v>216</v>
      </c>
      <c r="F12" s="32" t="s">
        <v>216</v>
      </c>
      <c r="G12" s="3" t="s">
        <v>181</v>
      </c>
      <c r="H12" s="134" t="s">
        <v>217</v>
      </c>
    </row>
    <row r="13" spans="1:8" x14ac:dyDescent="0.3">
      <c r="A13" s="132"/>
      <c r="B13" s="31" t="s">
        <v>208</v>
      </c>
      <c r="C13" s="32" t="s">
        <v>218</v>
      </c>
      <c r="D13" s="32" t="s">
        <v>218</v>
      </c>
      <c r="E13" s="32" t="s">
        <v>218</v>
      </c>
      <c r="F13" s="32" t="s">
        <v>218</v>
      </c>
      <c r="G13" s="3" t="s">
        <v>181</v>
      </c>
      <c r="H13" s="135"/>
    </row>
    <row r="14" spans="1:8" x14ac:dyDescent="0.3">
      <c r="A14" s="132"/>
      <c r="B14" s="31" t="s">
        <v>219</v>
      </c>
      <c r="C14" s="32" t="s">
        <v>220</v>
      </c>
      <c r="D14" s="32" t="s">
        <v>220</v>
      </c>
      <c r="E14" s="32" t="s">
        <v>220</v>
      </c>
      <c r="F14" s="32" t="s">
        <v>220</v>
      </c>
      <c r="G14" s="3" t="s">
        <v>181</v>
      </c>
      <c r="H14" s="135"/>
    </row>
    <row r="15" spans="1:8" x14ac:dyDescent="0.3">
      <c r="A15" s="133"/>
      <c r="B15" s="31" t="s">
        <v>221</v>
      </c>
      <c r="C15" s="32" t="s">
        <v>222</v>
      </c>
      <c r="D15" s="32" t="s">
        <v>222</v>
      </c>
      <c r="E15" s="32" t="s">
        <v>222</v>
      </c>
      <c r="F15" s="32" t="s">
        <v>222</v>
      </c>
      <c r="G15" s="3" t="s">
        <v>181</v>
      </c>
      <c r="H15" s="136"/>
    </row>
    <row r="16" spans="1:8" ht="14.55" customHeight="1" x14ac:dyDescent="0.3">
      <c r="A16" s="131" t="s">
        <v>223</v>
      </c>
      <c r="B16" s="31" t="s">
        <v>176</v>
      </c>
      <c r="C16" s="32" t="s">
        <v>177</v>
      </c>
      <c r="D16" s="32" t="s">
        <v>178</v>
      </c>
      <c r="E16" s="32" t="s">
        <v>179</v>
      </c>
      <c r="F16" s="32" t="s">
        <v>180</v>
      </c>
      <c r="G16" s="3" t="s">
        <v>181</v>
      </c>
      <c r="H16" s="134" t="s">
        <v>182</v>
      </c>
    </row>
    <row r="17" spans="1:15" x14ac:dyDescent="0.3">
      <c r="A17" s="132"/>
      <c r="B17" s="31" t="s">
        <v>183</v>
      </c>
      <c r="C17" s="32" t="s">
        <v>184</v>
      </c>
      <c r="D17" s="32" t="s">
        <v>185</v>
      </c>
      <c r="E17" s="32" t="s">
        <v>224</v>
      </c>
      <c r="F17" s="32" t="s">
        <v>187</v>
      </c>
      <c r="G17" s="3" t="s">
        <v>181</v>
      </c>
      <c r="H17" s="135"/>
    </row>
    <row r="18" spans="1:15" x14ac:dyDescent="0.3">
      <c r="A18" s="132"/>
      <c r="B18" s="31" t="s">
        <v>188</v>
      </c>
      <c r="C18" s="32" t="s">
        <v>189</v>
      </c>
      <c r="D18" s="32" t="s">
        <v>190</v>
      </c>
      <c r="E18" s="32" t="s">
        <v>190</v>
      </c>
      <c r="F18" s="32" t="s">
        <v>225</v>
      </c>
      <c r="G18" s="3" t="s">
        <v>181</v>
      </c>
      <c r="H18" s="135"/>
    </row>
    <row r="19" spans="1:15" x14ac:dyDescent="0.3">
      <c r="A19" s="133"/>
      <c r="B19" s="31" t="s">
        <v>193</v>
      </c>
      <c r="C19" s="32" t="s">
        <v>194</v>
      </c>
      <c r="D19" s="32" t="s">
        <v>195</v>
      </c>
      <c r="E19" s="32" t="s">
        <v>196</v>
      </c>
      <c r="F19" s="32" t="s">
        <v>197</v>
      </c>
      <c r="G19" s="3" t="s">
        <v>181</v>
      </c>
      <c r="H19" s="136"/>
    </row>
    <row r="20" spans="1:15" x14ac:dyDescent="0.3">
      <c r="A20" s="33" t="s">
        <v>226</v>
      </c>
      <c r="B20" s="34"/>
      <c r="C20" s="35"/>
      <c r="D20" s="35"/>
      <c r="E20" s="35"/>
      <c r="F20" s="36"/>
      <c r="G20" s="36"/>
      <c r="H20" s="37"/>
    </row>
    <row r="21" spans="1:15" x14ac:dyDescent="0.3">
      <c r="A21" s="2" t="s">
        <v>227</v>
      </c>
    </row>
    <row r="22" spans="1:15" x14ac:dyDescent="0.3">
      <c r="A22" s="2" t="s">
        <v>387</v>
      </c>
    </row>
    <row r="23" spans="1:15" x14ac:dyDescent="0.3">
      <c r="B23" s="2" t="s">
        <v>388</v>
      </c>
    </row>
    <row r="24" spans="1:15" x14ac:dyDescent="0.3">
      <c r="A24" s="2" t="s">
        <v>228</v>
      </c>
    </row>
    <row r="25" spans="1:15" x14ac:dyDescent="0.3">
      <c r="A25" s="2" t="s">
        <v>229</v>
      </c>
    </row>
    <row r="26" spans="1:15" x14ac:dyDescent="0.3">
      <c r="A26" s="2" t="s">
        <v>230</v>
      </c>
      <c r="L26" s="38"/>
      <c r="M26" s="38"/>
      <c r="N26" s="38"/>
      <c r="O26" s="38"/>
    </row>
    <row r="27" spans="1:15" x14ac:dyDescent="0.3">
      <c r="A27" s="2" t="s">
        <v>389</v>
      </c>
      <c r="L27" s="38"/>
      <c r="M27" s="38"/>
      <c r="N27" s="38"/>
      <c r="O27" s="38"/>
    </row>
  </sheetData>
  <mergeCells count="13">
    <mergeCell ref="A16:A19"/>
    <mergeCell ref="B2:B3"/>
    <mergeCell ref="G2:G3"/>
    <mergeCell ref="H2:H3"/>
    <mergeCell ref="H4:H7"/>
    <mergeCell ref="H8:H11"/>
    <mergeCell ref="H12:H15"/>
    <mergeCell ref="H16:H19"/>
    <mergeCell ref="C2:F2"/>
    <mergeCell ref="A2:A3"/>
    <mergeCell ref="A4:A7"/>
    <mergeCell ref="A8:A11"/>
    <mergeCell ref="A12:A15"/>
  </mergeCells>
  <phoneticPr fontId="26" type="noConversion"/>
  <pageMargins left="0.69930555555555596" right="0.69930555555555596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9"/>
  <sheetViews>
    <sheetView workbookViewId="0">
      <selection activeCell="K12" sqref="K12"/>
    </sheetView>
  </sheetViews>
  <sheetFormatPr defaultColWidth="9" defaultRowHeight="14.4" x14ac:dyDescent="0.25"/>
  <cols>
    <col min="2" max="2" width="21.19921875" customWidth="1"/>
    <col min="3" max="3" width="10.19921875" customWidth="1"/>
    <col min="4" max="4" width="10.5" customWidth="1"/>
  </cols>
  <sheetData>
    <row r="1" spans="1:7" ht="15" x14ac:dyDescent="0.3">
      <c r="A1" s="1" t="s">
        <v>231</v>
      </c>
      <c r="B1" s="2"/>
      <c r="C1" s="2"/>
      <c r="D1" s="2"/>
      <c r="E1" s="2"/>
      <c r="F1" s="2"/>
      <c r="G1" s="2"/>
    </row>
    <row r="2" spans="1:7" ht="28.8" x14ac:dyDescent="0.3">
      <c r="A2" s="25" t="s">
        <v>102</v>
      </c>
      <c r="B2" s="25" t="s">
        <v>232</v>
      </c>
      <c r="C2" s="25" t="s">
        <v>233</v>
      </c>
      <c r="D2" s="25" t="s">
        <v>105</v>
      </c>
      <c r="E2" s="25" t="s">
        <v>106</v>
      </c>
      <c r="F2" s="25" t="s">
        <v>107</v>
      </c>
      <c r="G2" s="25" t="s">
        <v>108</v>
      </c>
    </row>
    <row r="3" spans="1:7" ht="28.8" x14ac:dyDescent="0.3">
      <c r="A3" s="134" t="s">
        <v>67</v>
      </c>
      <c r="B3" s="25" t="s">
        <v>234</v>
      </c>
      <c r="C3" s="25" t="s">
        <v>112</v>
      </c>
      <c r="D3" s="26">
        <v>0.52400000000000002</v>
      </c>
      <c r="E3" s="25">
        <v>14</v>
      </c>
      <c r="F3" s="26">
        <v>0.72499999999999998</v>
      </c>
      <c r="G3" s="26">
        <v>0.24</v>
      </c>
    </row>
    <row r="4" spans="1:7" ht="15" x14ac:dyDescent="0.3">
      <c r="A4" s="135"/>
      <c r="B4" s="25" t="s">
        <v>235</v>
      </c>
      <c r="C4" s="25" t="s">
        <v>112</v>
      </c>
      <c r="D4" s="26">
        <v>0.188</v>
      </c>
      <c r="E4" s="25">
        <v>12</v>
      </c>
      <c r="F4" s="26">
        <v>0.52200000000000002</v>
      </c>
      <c r="G4" s="26">
        <v>1.7000000000000001E-2</v>
      </c>
    </row>
    <row r="5" spans="1:7" ht="15" x14ac:dyDescent="0.3">
      <c r="A5" s="136"/>
      <c r="B5" s="25" t="s">
        <v>236</v>
      </c>
      <c r="C5" s="25" t="s">
        <v>112</v>
      </c>
      <c r="D5" s="26">
        <v>0.33200000000000002</v>
      </c>
      <c r="E5" s="25">
        <v>10</v>
      </c>
      <c r="F5" s="26">
        <v>0.59899999999999998</v>
      </c>
      <c r="G5" s="26">
        <v>0.13300000000000001</v>
      </c>
    </row>
    <row r="6" spans="1:7" ht="28.8" x14ac:dyDescent="0.3">
      <c r="A6" s="134" t="s">
        <v>237</v>
      </c>
      <c r="B6" s="25" t="s">
        <v>234</v>
      </c>
      <c r="C6" s="25" t="s">
        <v>112</v>
      </c>
      <c r="D6" s="26">
        <v>0.52400000000000002</v>
      </c>
      <c r="E6" s="25">
        <v>14</v>
      </c>
      <c r="F6" s="26">
        <v>0.72499999999999998</v>
      </c>
      <c r="G6" s="26">
        <v>0.24</v>
      </c>
    </row>
    <row r="7" spans="1:7" ht="15" x14ac:dyDescent="0.3">
      <c r="A7" s="135"/>
      <c r="B7" s="25" t="s">
        <v>235</v>
      </c>
      <c r="C7" s="25" t="s">
        <v>112</v>
      </c>
      <c r="D7" s="26">
        <v>0.188</v>
      </c>
      <c r="E7" s="25">
        <v>12</v>
      </c>
      <c r="F7" s="26">
        <v>0.52200000000000002</v>
      </c>
      <c r="G7" s="26">
        <v>1.7000000000000001E-2</v>
      </c>
    </row>
    <row r="8" spans="1:7" ht="15" x14ac:dyDescent="0.3">
      <c r="A8" s="136"/>
      <c r="B8" s="25" t="s">
        <v>236</v>
      </c>
      <c r="C8" s="25" t="s">
        <v>112</v>
      </c>
      <c r="D8" s="26">
        <v>0.33200000000000002</v>
      </c>
      <c r="E8" s="25">
        <v>10</v>
      </c>
      <c r="F8" s="26">
        <v>0.59899999999999998</v>
      </c>
      <c r="G8" s="26">
        <v>0.13300000000000001</v>
      </c>
    </row>
    <row r="9" spans="1:7" ht="28.8" x14ac:dyDescent="0.3">
      <c r="A9" s="134" t="s">
        <v>238</v>
      </c>
      <c r="B9" s="25" t="s">
        <v>234</v>
      </c>
      <c r="C9" s="25" t="s">
        <v>112</v>
      </c>
      <c r="D9" s="26">
        <v>0.39400000000000002</v>
      </c>
      <c r="E9" s="25">
        <v>12</v>
      </c>
      <c r="F9" s="26">
        <v>0.57199999999999995</v>
      </c>
      <c r="G9" s="26">
        <v>0.129</v>
      </c>
    </row>
    <row r="10" spans="1:7" ht="15" x14ac:dyDescent="0.3">
      <c r="A10" s="135"/>
      <c r="B10" s="25" t="s">
        <v>235</v>
      </c>
      <c r="C10" s="25" t="s">
        <v>112</v>
      </c>
      <c r="D10" s="26">
        <v>0.32800000000000001</v>
      </c>
      <c r="E10" s="25">
        <v>12</v>
      </c>
      <c r="F10" s="26">
        <v>0.438</v>
      </c>
      <c r="G10" s="26">
        <v>0.125</v>
      </c>
    </row>
    <row r="11" spans="1:7" ht="15" x14ac:dyDescent="0.3">
      <c r="A11" s="136"/>
      <c r="B11" s="25" t="s">
        <v>236</v>
      </c>
      <c r="C11" s="25" t="s">
        <v>112</v>
      </c>
      <c r="D11" s="26">
        <v>0.318</v>
      </c>
      <c r="E11" s="25">
        <v>12</v>
      </c>
      <c r="F11" s="26">
        <v>0.72199999999999998</v>
      </c>
      <c r="G11" s="26">
        <v>0.126</v>
      </c>
    </row>
    <row r="12" spans="1:7" ht="28.8" x14ac:dyDescent="0.3">
      <c r="A12" s="134" t="s">
        <v>239</v>
      </c>
      <c r="B12" s="25" t="s">
        <v>234</v>
      </c>
      <c r="C12" s="25" t="s">
        <v>112</v>
      </c>
      <c r="D12" s="26">
        <v>0.52400000000000002</v>
      </c>
      <c r="E12" s="25">
        <v>14</v>
      </c>
      <c r="F12" s="26">
        <v>0.72499999999999998</v>
      </c>
      <c r="G12" s="26">
        <v>0.24</v>
      </c>
    </row>
    <row r="13" spans="1:7" ht="15" x14ac:dyDescent="0.3">
      <c r="A13" s="135"/>
      <c r="B13" s="25" t="s">
        <v>235</v>
      </c>
      <c r="C13" s="25" t="s">
        <v>112</v>
      </c>
      <c r="D13" s="26">
        <v>0.188</v>
      </c>
      <c r="E13" s="25">
        <v>12</v>
      </c>
      <c r="F13" s="26">
        <v>0.52200000000000002</v>
      </c>
      <c r="G13" s="26">
        <v>1.7000000000000001E-2</v>
      </c>
    </row>
    <row r="14" spans="1:7" ht="15" x14ac:dyDescent="0.3">
      <c r="A14" s="136"/>
      <c r="B14" s="25" t="s">
        <v>236</v>
      </c>
      <c r="C14" s="25" t="s">
        <v>112</v>
      </c>
      <c r="D14" s="26">
        <v>0.33200000000000002</v>
      </c>
      <c r="E14" s="25">
        <v>10</v>
      </c>
      <c r="F14" s="26">
        <v>0.59899999999999998</v>
      </c>
      <c r="G14" s="26">
        <v>0.13300000000000001</v>
      </c>
    </row>
    <row r="15" spans="1:7" ht="28.8" x14ac:dyDescent="0.3">
      <c r="A15" s="134" t="s">
        <v>240</v>
      </c>
      <c r="B15" s="25" t="s">
        <v>234</v>
      </c>
      <c r="C15" s="25" t="s">
        <v>112</v>
      </c>
      <c r="D15" s="26">
        <v>0.52400000000000002</v>
      </c>
      <c r="E15" s="25">
        <v>14</v>
      </c>
      <c r="F15" s="26">
        <v>0.72499999999999998</v>
      </c>
      <c r="G15" s="26">
        <v>0.24</v>
      </c>
    </row>
    <row r="16" spans="1:7" ht="15" x14ac:dyDescent="0.3">
      <c r="A16" s="135"/>
      <c r="B16" s="25" t="s">
        <v>235</v>
      </c>
      <c r="C16" s="25" t="s">
        <v>112</v>
      </c>
      <c r="D16" s="26">
        <v>0.188</v>
      </c>
      <c r="E16" s="25">
        <v>12</v>
      </c>
      <c r="F16" s="26">
        <v>0.52200000000000002</v>
      </c>
      <c r="G16" s="26">
        <v>1.7000000000000001E-2</v>
      </c>
    </row>
    <row r="17" spans="1:7" ht="15" x14ac:dyDescent="0.3">
      <c r="A17" s="136"/>
      <c r="B17" s="25" t="s">
        <v>236</v>
      </c>
      <c r="C17" s="25" t="s">
        <v>112</v>
      </c>
      <c r="D17" s="26">
        <v>0.33200000000000002</v>
      </c>
      <c r="E17" s="25">
        <v>10</v>
      </c>
      <c r="F17" s="26">
        <v>0.59899999999999998</v>
      </c>
      <c r="G17" s="26">
        <v>0.13300000000000001</v>
      </c>
    </row>
    <row r="18" spans="1:7" ht="15" x14ac:dyDescent="0.3">
      <c r="A18" s="2" t="s">
        <v>241</v>
      </c>
      <c r="B18" s="2"/>
      <c r="C18" s="2"/>
      <c r="D18" s="2"/>
      <c r="E18" s="2"/>
      <c r="F18" s="2"/>
      <c r="G18" s="2"/>
    </row>
    <row r="19" spans="1:7" ht="15" x14ac:dyDescent="0.3">
      <c r="A19" s="2" t="s">
        <v>242</v>
      </c>
    </row>
  </sheetData>
  <mergeCells count="5">
    <mergeCell ref="A3:A5"/>
    <mergeCell ref="A6:A8"/>
    <mergeCell ref="A9:A11"/>
    <mergeCell ref="A12:A14"/>
    <mergeCell ref="A15:A17"/>
  </mergeCells>
  <phoneticPr fontId="26" type="noConversion"/>
  <pageMargins left="0.69930555555555596" right="0.69930555555555596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5"/>
  <sheetViews>
    <sheetView workbookViewId="0">
      <selection activeCell="G8" sqref="G8"/>
    </sheetView>
  </sheetViews>
  <sheetFormatPr defaultColWidth="9" defaultRowHeight="14.4" x14ac:dyDescent="0.25"/>
  <cols>
    <col min="1" max="1" width="17.69921875" customWidth="1"/>
    <col min="2" max="2" width="20.296875" customWidth="1"/>
    <col min="3" max="3" width="14" customWidth="1"/>
    <col min="4" max="4" width="11.296875" customWidth="1"/>
  </cols>
  <sheetData>
    <row r="1" spans="1:11" ht="15" x14ac:dyDescent="0.3">
      <c r="A1" s="1" t="s">
        <v>423</v>
      </c>
    </row>
    <row r="2" spans="1:11" ht="57.6" x14ac:dyDescent="0.25">
      <c r="A2" s="22" t="s">
        <v>243</v>
      </c>
      <c r="B2" s="22" t="s">
        <v>244</v>
      </c>
      <c r="C2" s="22" t="s">
        <v>245</v>
      </c>
      <c r="D2" s="22" t="s">
        <v>246</v>
      </c>
    </row>
    <row r="3" spans="1:11" ht="15" x14ac:dyDescent="0.3">
      <c r="A3" s="140" t="s">
        <v>247</v>
      </c>
      <c r="B3" s="3" t="s">
        <v>248</v>
      </c>
      <c r="C3" s="23" t="s">
        <v>249</v>
      </c>
      <c r="D3" s="3">
        <v>20</v>
      </c>
    </row>
    <row r="4" spans="1:11" ht="15" x14ac:dyDescent="0.3">
      <c r="A4" s="141"/>
      <c r="B4" s="3" t="s">
        <v>250</v>
      </c>
      <c r="C4" s="23" t="s">
        <v>251</v>
      </c>
      <c r="D4" s="3">
        <v>3</v>
      </c>
    </row>
    <row r="5" spans="1:11" ht="15" x14ac:dyDescent="0.3">
      <c r="A5" s="141"/>
      <c r="B5" s="3" t="s">
        <v>252</v>
      </c>
      <c r="C5" s="23" t="s">
        <v>253</v>
      </c>
      <c r="D5" s="3">
        <v>20</v>
      </c>
    </row>
    <row r="6" spans="1:11" ht="15" x14ac:dyDescent="0.3">
      <c r="A6" s="141"/>
      <c r="B6" s="3" t="s">
        <v>254</v>
      </c>
      <c r="C6" s="23" t="s">
        <v>255</v>
      </c>
      <c r="D6" s="3">
        <v>15</v>
      </c>
    </row>
    <row r="7" spans="1:11" ht="28.8" x14ac:dyDescent="0.3">
      <c r="A7" s="141"/>
      <c r="B7" s="24" t="s">
        <v>256</v>
      </c>
      <c r="C7" s="23" t="s">
        <v>257</v>
      </c>
      <c r="D7" s="3">
        <v>8</v>
      </c>
    </row>
    <row r="8" spans="1:11" ht="28.8" x14ac:dyDescent="0.3">
      <c r="A8" s="141"/>
      <c r="B8" s="24" t="s">
        <v>258</v>
      </c>
      <c r="C8" s="23" t="s">
        <v>259</v>
      </c>
      <c r="D8" s="3">
        <v>1</v>
      </c>
    </row>
    <row r="9" spans="1:11" ht="15" x14ac:dyDescent="0.3">
      <c r="A9" s="141"/>
      <c r="B9" s="24" t="s">
        <v>260</v>
      </c>
      <c r="C9" s="23" t="s">
        <v>261</v>
      </c>
      <c r="D9" s="3">
        <v>20</v>
      </c>
    </row>
    <row r="10" spans="1:11" ht="15" x14ac:dyDescent="0.3">
      <c r="A10" s="142"/>
      <c r="B10" s="3" t="s">
        <v>262</v>
      </c>
      <c r="C10" s="23" t="s">
        <v>263</v>
      </c>
      <c r="D10" s="3">
        <v>50</v>
      </c>
    </row>
    <row r="11" spans="1:11" ht="15" x14ac:dyDescent="0.3">
      <c r="A11" s="3" t="s">
        <v>235</v>
      </c>
      <c r="B11" s="3" t="s">
        <v>235</v>
      </c>
      <c r="C11" s="23" t="s">
        <v>264</v>
      </c>
      <c r="D11" s="3">
        <v>10</v>
      </c>
    </row>
    <row r="12" spans="1:11" ht="28.8" x14ac:dyDescent="0.3">
      <c r="A12" s="24" t="s">
        <v>236</v>
      </c>
      <c r="B12" s="24" t="s">
        <v>236</v>
      </c>
      <c r="C12" s="23" t="s">
        <v>249</v>
      </c>
      <c r="D12" s="3">
        <v>25</v>
      </c>
    </row>
    <row r="13" spans="1:11" ht="15" x14ac:dyDescent="0.3">
      <c r="A13" s="2" t="s">
        <v>392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" x14ac:dyDescent="0.3">
      <c r="A14" s="2"/>
      <c r="B14" s="2" t="s">
        <v>391</v>
      </c>
      <c r="C14" s="2"/>
      <c r="D14" s="2"/>
      <c r="E14" s="2"/>
      <c r="F14" s="2"/>
      <c r="G14" s="2"/>
      <c r="H14" s="2"/>
      <c r="I14" s="2"/>
      <c r="J14" s="2"/>
      <c r="K14" s="2"/>
    </row>
    <row r="15" spans="1:11" ht="1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</sheetData>
  <mergeCells count="1">
    <mergeCell ref="A3:A10"/>
  </mergeCells>
  <phoneticPr fontId="26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9"/>
  <sheetViews>
    <sheetView workbookViewId="0">
      <selection activeCell="E32" sqref="E32"/>
    </sheetView>
  </sheetViews>
  <sheetFormatPr defaultColWidth="9" defaultRowHeight="14.4" x14ac:dyDescent="0.3"/>
  <cols>
    <col min="1" max="1" width="7.796875" style="2" customWidth="1"/>
    <col min="2" max="2" width="6.69921875" style="2" customWidth="1"/>
    <col min="3" max="3" width="8.69921875" style="2" customWidth="1"/>
    <col min="4" max="4" width="9.19921875" style="15" customWidth="1"/>
    <col min="5" max="5" width="9.69921875" style="2" customWidth="1"/>
    <col min="6" max="6" width="11" style="2" customWidth="1"/>
    <col min="7" max="7" width="10.19921875" style="2" customWidth="1"/>
    <col min="8" max="110" width="5.19921875" style="2" customWidth="1"/>
    <col min="111" max="16384" width="9" style="2"/>
  </cols>
  <sheetData>
    <row r="1" spans="1:7" x14ac:dyDescent="0.3">
      <c r="A1" s="1" t="s">
        <v>265</v>
      </c>
    </row>
    <row r="2" spans="1:7" x14ac:dyDescent="0.3">
      <c r="A2" s="2" t="s">
        <v>266</v>
      </c>
    </row>
    <row r="3" spans="1:7" s="13" customFormat="1" ht="34.6" customHeight="1" x14ac:dyDescent="0.25">
      <c r="A3" s="16"/>
      <c r="B3" s="16" t="s">
        <v>267</v>
      </c>
      <c r="C3" s="16" t="s">
        <v>268</v>
      </c>
      <c r="D3" s="16" t="s">
        <v>269</v>
      </c>
      <c r="E3" s="16" t="s">
        <v>270</v>
      </c>
      <c r="F3" s="16" t="s">
        <v>271</v>
      </c>
      <c r="G3" s="16" t="s">
        <v>272</v>
      </c>
    </row>
    <row r="4" spans="1:7" s="14" customFormat="1" ht="13.55" customHeight="1" x14ac:dyDescent="0.25">
      <c r="A4" s="143" t="s">
        <v>273</v>
      </c>
      <c r="B4" s="17" t="s">
        <v>274</v>
      </c>
      <c r="C4" s="17" t="s">
        <v>275</v>
      </c>
      <c r="D4" s="143">
        <v>1</v>
      </c>
      <c r="E4" s="18">
        <v>11.086</v>
      </c>
      <c r="F4" s="18">
        <v>22.1</v>
      </c>
      <c r="G4" s="18">
        <v>4.2</v>
      </c>
    </row>
    <row r="5" spans="1:7" s="14" customFormat="1" ht="12.1" x14ac:dyDescent="0.25">
      <c r="A5" s="144"/>
      <c r="B5" s="17"/>
      <c r="C5" s="17" t="s">
        <v>276</v>
      </c>
      <c r="D5" s="144"/>
      <c r="E5" s="18">
        <v>25.509</v>
      </c>
      <c r="F5" s="18">
        <v>36.5</v>
      </c>
      <c r="G5" s="18">
        <v>15.4</v>
      </c>
    </row>
    <row r="6" spans="1:7" s="14" customFormat="1" ht="12.1" x14ac:dyDescent="0.25">
      <c r="A6" s="144"/>
      <c r="B6" s="17" t="s">
        <v>277</v>
      </c>
      <c r="C6" s="17" t="s">
        <v>275</v>
      </c>
      <c r="D6" s="144"/>
      <c r="E6" s="18">
        <v>10.365</v>
      </c>
      <c r="F6" s="18">
        <v>19.2</v>
      </c>
      <c r="G6" s="18">
        <v>4.3</v>
      </c>
    </row>
    <row r="7" spans="1:7" s="14" customFormat="1" ht="12.1" x14ac:dyDescent="0.25">
      <c r="A7" s="144"/>
      <c r="B7" s="17"/>
      <c r="C7" s="17" t="s">
        <v>276</v>
      </c>
      <c r="D7" s="144"/>
      <c r="E7" s="18">
        <v>23.856999999999999</v>
      </c>
      <c r="F7" s="18">
        <v>36.5</v>
      </c>
      <c r="G7" s="18">
        <v>13.9</v>
      </c>
    </row>
    <row r="8" spans="1:7" s="14" customFormat="1" ht="12.1" x14ac:dyDescent="0.25">
      <c r="A8" s="144"/>
      <c r="B8" s="17" t="s">
        <v>278</v>
      </c>
      <c r="C8" s="17" t="s">
        <v>275</v>
      </c>
      <c r="D8" s="144"/>
      <c r="E8" s="18">
        <v>10.452</v>
      </c>
      <c r="F8" s="18">
        <v>17.899999999999999</v>
      </c>
      <c r="G8" s="18">
        <v>5.2</v>
      </c>
    </row>
    <row r="9" spans="1:7" s="14" customFormat="1" ht="12.1" x14ac:dyDescent="0.25">
      <c r="A9" s="144"/>
      <c r="B9" s="17"/>
      <c r="C9" s="17" t="s">
        <v>276</v>
      </c>
      <c r="D9" s="144"/>
      <c r="E9" s="18">
        <v>23.869</v>
      </c>
      <c r="F9" s="18">
        <v>37.799999999999997</v>
      </c>
      <c r="G9" s="18">
        <v>15.2</v>
      </c>
    </row>
    <row r="10" spans="1:7" s="14" customFormat="1" ht="12.1" x14ac:dyDescent="0.25">
      <c r="A10" s="144"/>
      <c r="B10" s="17" t="s">
        <v>279</v>
      </c>
      <c r="C10" s="17" t="s">
        <v>275</v>
      </c>
      <c r="D10" s="144"/>
      <c r="E10" s="18">
        <v>10.807</v>
      </c>
      <c r="F10" s="18">
        <v>21.6</v>
      </c>
      <c r="G10" s="18">
        <v>4.8</v>
      </c>
    </row>
    <row r="11" spans="1:7" s="14" customFormat="1" ht="12.1" x14ac:dyDescent="0.25">
      <c r="A11" s="144"/>
      <c r="B11" s="17"/>
      <c r="C11" s="17" t="s">
        <v>276</v>
      </c>
      <c r="D11" s="146"/>
      <c r="E11" s="18">
        <v>23.494</v>
      </c>
      <c r="F11" s="18">
        <v>32.5</v>
      </c>
      <c r="G11" s="18">
        <v>16.3</v>
      </c>
    </row>
    <row r="12" spans="1:7" s="14" customFormat="1" ht="12.1" x14ac:dyDescent="0.25">
      <c r="A12" s="145" t="s">
        <v>280</v>
      </c>
      <c r="B12" s="17" t="s">
        <v>274</v>
      </c>
      <c r="C12" s="17" t="s">
        <v>275</v>
      </c>
      <c r="D12" s="143">
        <v>0.5</v>
      </c>
      <c r="E12" s="18">
        <v>13.606</v>
      </c>
      <c r="F12" s="18">
        <v>19.899999999999999</v>
      </c>
      <c r="G12" s="18">
        <v>7.1</v>
      </c>
    </row>
    <row r="13" spans="1:7" s="14" customFormat="1" ht="12.1" x14ac:dyDescent="0.25">
      <c r="A13" s="145"/>
      <c r="B13" s="17"/>
      <c r="C13" s="17" t="s">
        <v>276</v>
      </c>
      <c r="D13" s="144"/>
      <c r="E13" s="18">
        <v>29.097000000000001</v>
      </c>
      <c r="F13" s="18">
        <v>35.4</v>
      </c>
      <c r="G13" s="18">
        <v>23.3</v>
      </c>
    </row>
    <row r="14" spans="1:7" s="14" customFormat="1" ht="12.1" x14ac:dyDescent="0.25">
      <c r="A14" s="145"/>
      <c r="B14" s="17" t="s">
        <v>277</v>
      </c>
      <c r="C14" s="17" t="s">
        <v>275</v>
      </c>
      <c r="D14" s="144"/>
      <c r="E14" s="18">
        <v>14.175000000000001</v>
      </c>
      <c r="F14" s="18">
        <v>21.2</v>
      </c>
      <c r="G14" s="18">
        <v>7.1</v>
      </c>
    </row>
    <row r="15" spans="1:7" s="14" customFormat="1" ht="12.1" x14ac:dyDescent="0.25">
      <c r="A15" s="145"/>
      <c r="B15" s="17"/>
      <c r="C15" s="17" t="s">
        <v>276</v>
      </c>
      <c r="D15" s="144"/>
      <c r="E15" s="18">
        <v>29.887</v>
      </c>
      <c r="F15" s="18">
        <v>37.1</v>
      </c>
      <c r="G15" s="18">
        <v>22.3</v>
      </c>
    </row>
    <row r="16" spans="1:7" s="14" customFormat="1" ht="12.1" x14ac:dyDescent="0.25">
      <c r="A16" s="145"/>
      <c r="B16" s="17" t="s">
        <v>278</v>
      </c>
      <c r="C16" s="17" t="s">
        <v>275</v>
      </c>
      <c r="D16" s="144"/>
      <c r="E16" s="18">
        <v>14.297000000000001</v>
      </c>
      <c r="F16" s="18">
        <v>20.8</v>
      </c>
      <c r="G16" s="18">
        <v>9</v>
      </c>
    </row>
    <row r="17" spans="1:7" s="14" customFormat="1" ht="12.1" x14ac:dyDescent="0.25">
      <c r="A17" s="145"/>
      <c r="B17" s="17"/>
      <c r="C17" s="17" t="s">
        <v>276</v>
      </c>
      <c r="D17" s="144"/>
      <c r="E17" s="18">
        <v>28.783000000000001</v>
      </c>
      <c r="F17" s="18">
        <v>38.799999999999997</v>
      </c>
      <c r="G17" s="18">
        <v>20.8</v>
      </c>
    </row>
    <row r="18" spans="1:7" s="14" customFormat="1" ht="12.1" x14ac:dyDescent="0.25">
      <c r="A18" s="145"/>
      <c r="B18" s="17" t="s">
        <v>279</v>
      </c>
      <c r="C18" s="17" t="s">
        <v>275</v>
      </c>
      <c r="D18" s="144"/>
      <c r="E18" s="18">
        <v>13.39</v>
      </c>
      <c r="F18" s="18">
        <v>21.6</v>
      </c>
      <c r="G18" s="18">
        <v>7.1</v>
      </c>
    </row>
    <row r="19" spans="1:7" s="14" customFormat="1" ht="12.1" x14ac:dyDescent="0.25">
      <c r="A19" s="145"/>
      <c r="B19" s="17"/>
      <c r="C19" s="17" t="s">
        <v>276</v>
      </c>
      <c r="D19" s="146"/>
      <c r="E19" s="18">
        <v>30.248999999999999</v>
      </c>
      <c r="F19" s="18">
        <v>39.4</v>
      </c>
      <c r="G19" s="18">
        <v>22.6</v>
      </c>
    </row>
    <row r="20" spans="1:7" x14ac:dyDescent="0.3">
      <c r="B20" s="17" t="s">
        <v>281</v>
      </c>
      <c r="C20" s="17" t="s">
        <v>276</v>
      </c>
      <c r="D20" s="3"/>
      <c r="E20" s="18">
        <f>(E5+E7+E9+E11+E13+E15+E17+E19)/8</f>
        <v>26.843124999999997</v>
      </c>
      <c r="F20" s="18">
        <f>(F5+F7+F9+F11+F13+F15+F17+F19)/8</f>
        <v>36.75</v>
      </c>
      <c r="G20" s="18">
        <f>(G5+G7+G9+G11+G13+G15+G17+G19)/8</f>
        <v>18.724999999999998</v>
      </c>
    </row>
    <row r="21" spans="1:7" x14ac:dyDescent="0.3">
      <c r="B21" s="17" t="s">
        <v>281</v>
      </c>
      <c r="C21" s="17" t="s">
        <v>275</v>
      </c>
      <c r="D21" s="3"/>
      <c r="E21" s="18">
        <f>(E4+E6+E8+E10+E12+E14+E16+E18)/8</f>
        <v>12.27225</v>
      </c>
      <c r="F21" s="18">
        <f>(F4+F6+F8+F10+F12+F14+F16+F18)/8</f>
        <v>20.537499999999998</v>
      </c>
      <c r="G21" s="18">
        <f>(G4+G6+G8+G10+G12+G14+G16+G18)/8</f>
        <v>6.1000000000000005</v>
      </c>
    </row>
    <row r="22" spans="1:7" x14ac:dyDescent="0.3">
      <c r="A22" s="2" t="s">
        <v>282</v>
      </c>
    </row>
    <row r="23" spans="1:7" x14ac:dyDescent="0.3">
      <c r="A23" s="2" t="s">
        <v>283</v>
      </c>
    </row>
    <row r="25" spans="1:7" x14ac:dyDescent="0.3">
      <c r="A25" s="1" t="s">
        <v>284</v>
      </c>
    </row>
    <row r="26" spans="1:7" x14ac:dyDescent="0.3">
      <c r="A26" s="3"/>
      <c r="B26" s="3" t="s">
        <v>285</v>
      </c>
      <c r="C26" s="3" t="s">
        <v>107</v>
      </c>
      <c r="D26" s="19" t="s">
        <v>108</v>
      </c>
    </row>
    <row r="27" spans="1:7" ht="49" x14ac:dyDescent="0.3">
      <c r="A27" s="20" t="s">
        <v>286</v>
      </c>
      <c r="B27" s="21">
        <v>0.91465878378378396</v>
      </c>
      <c r="C27" s="21">
        <v>1</v>
      </c>
      <c r="D27" s="21">
        <v>0.502</v>
      </c>
    </row>
    <row r="28" spans="1:7" x14ac:dyDescent="0.3">
      <c r="A28" s="2" t="s">
        <v>287</v>
      </c>
    </row>
    <row r="29" spans="1:7" x14ac:dyDescent="0.3">
      <c r="A29" s="2" t="s">
        <v>283</v>
      </c>
    </row>
  </sheetData>
  <mergeCells count="4">
    <mergeCell ref="A4:A11"/>
    <mergeCell ref="A12:A19"/>
    <mergeCell ref="D4:D11"/>
    <mergeCell ref="D12:D19"/>
  </mergeCells>
  <phoneticPr fontId="26" type="noConversion"/>
  <pageMargins left="0.69930555555555596" right="0.69930555555555596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5"/>
  <sheetViews>
    <sheetView zoomScale="85" zoomScaleNormal="85" workbookViewId="0">
      <selection activeCell="F14" sqref="F14"/>
    </sheetView>
  </sheetViews>
  <sheetFormatPr defaultColWidth="9" defaultRowHeight="14.4" x14ac:dyDescent="0.25"/>
  <cols>
    <col min="1" max="1" width="17.796875" customWidth="1"/>
    <col min="2" max="2" width="20.19921875" customWidth="1"/>
    <col min="3" max="3" width="17" customWidth="1"/>
    <col min="4" max="4" width="15" customWidth="1"/>
  </cols>
  <sheetData>
    <row r="1" spans="1:5" ht="14.55" customHeight="1" x14ac:dyDescent="0.3">
      <c r="A1" s="1" t="s">
        <v>288</v>
      </c>
      <c r="B1" s="2"/>
      <c r="C1" s="2"/>
      <c r="D1" s="2"/>
      <c r="E1" s="2"/>
    </row>
    <row r="2" spans="1:5" ht="30.55" customHeight="1" x14ac:dyDescent="0.3">
      <c r="A2" s="12"/>
      <c r="B2" s="12" t="s">
        <v>289</v>
      </c>
      <c r="C2" s="12" t="s">
        <v>290</v>
      </c>
      <c r="D2" s="12" t="s">
        <v>291</v>
      </c>
      <c r="E2" s="2"/>
    </row>
    <row r="3" spans="1:5" ht="23.8" customHeight="1" x14ac:dyDescent="0.3">
      <c r="A3" s="3" t="s">
        <v>292</v>
      </c>
      <c r="B3" s="9">
        <v>0.59965034965035002</v>
      </c>
      <c r="C3" s="9">
        <v>0.29895104895104901</v>
      </c>
      <c r="D3" s="9">
        <v>0.101398601398601</v>
      </c>
      <c r="E3" s="2"/>
    </row>
    <row r="4" spans="1:5" ht="15" x14ac:dyDescent="0.3">
      <c r="A4" s="2" t="s">
        <v>293</v>
      </c>
      <c r="B4" s="2"/>
      <c r="C4" s="2"/>
      <c r="D4" s="2"/>
      <c r="E4" s="2"/>
    </row>
    <row r="5" spans="1:5" ht="15" x14ac:dyDescent="0.3">
      <c r="A5" s="2" t="s">
        <v>283</v>
      </c>
    </row>
  </sheetData>
  <phoneticPr fontId="26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P29"/>
  <sheetViews>
    <sheetView zoomScale="90" zoomScaleNormal="90" workbookViewId="0">
      <selection activeCell="A10" sqref="A10:I10"/>
    </sheetView>
  </sheetViews>
  <sheetFormatPr defaultColWidth="9" defaultRowHeight="14.4" x14ac:dyDescent="0.25"/>
  <cols>
    <col min="1" max="1" width="28" customWidth="1"/>
    <col min="2" max="55" width="7.19921875" customWidth="1"/>
    <col min="56" max="56" width="9.296875" customWidth="1"/>
  </cols>
  <sheetData>
    <row r="1" spans="1:94" ht="15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</row>
    <row r="2" spans="1:94" s="51" customFormat="1" ht="12.7" x14ac:dyDescent="0.25">
      <c r="A2" s="4" t="s">
        <v>8</v>
      </c>
      <c r="B2" s="4">
        <v>1930</v>
      </c>
      <c r="C2" s="4">
        <v>1931</v>
      </c>
      <c r="D2" s="4">
        <v>1932</v>
      </c>
      <c r="E2" s="4">
        <v>1933</v>
      </c>
      <c r="F2" s="4">
        <v>1934</v>
      </c>
      <c r="G2" s="4">
        <v>1935</v>
      </c>
      <c r="H2" s="4">
        <v>1936</v>
      </c>
      <c r="I2" s="4">
        <v>1937</v>
      </c>
      <c r="J2" s="4">
        <v>1938</v>
      </c>
      <c r="K2" s="4">
        <v>1939</v>
      </c>
      <c r="L2" s="4">
        <v>1940</v>
      </c>
      <c r="M2" s="4">
        <v>1941</v>
      </c>
      <c r="N2" s="4">
        <v>1942</v>
      </c>
      <c r="O2" s="4">
        <v>1943</v>
      </c>
      <c r="P2" s="4">
        <v>1944</v>
      </c>
      <c r="Q2" s="4">
        <v>1945</v>
      </c>
      <c r="R2" s="4">
        <v>1946</v>
      </c>
      <c r="S2" s="4">
        <v>1947</v>
      </c>
      <c r="T2" s="4">
        <v>1948</v>
      </c>
      <c r="U2" s="4">
        <v>1949</v>
      </c>
      <c r="V2" s="4">
        <v>1950</v>
      </c>
      <c r="W2" s="4">
        <v>1951</v>
      </c>
      <c r="X2" s="4">
        <v>1952</v>
      </c>
      <c r="Y2" s="4">
        <v>1953</v>
      </c>
      <c r="Z2" s="4">
        <v>1954</v>
      </c>
      <c r="AA2" s="4">
        <v>1955</v>
      </c>
      <c r="AB2" s="4">
        <v>1956</v>
      </c>
      <c r="AC2" s="4">
        <v>1957</v>
      </c>
      <c r="AD2" s="4">
        <v>1958</v>
      </c>
      <c r="AE2" s="4">
        <v>1959</v>
      </c>
      <c r="AF2" s="4">
        <v>1960</v>
      </c>
      <c r="AG2" s="4">
        <v>1961</v>
      </c>
      <c r="AH2" s="4">
        <v>1962</v>
      </c>
      <c r="AI2" s="4">
        <v>1963</v>
      </c>
      <c r="AJ2" s="4">
        <v>1964</v>
      </c>
      <c r="AK2" s="4">
        <v>1965</v>
      </c>
      <c r="AL2" s="4">
        <v>1966</v>
      </c>
      <c r="AM2" s="4">
        <v>1967</v>
      </c>
      <c r="AN2" s="4">
        <v>1968</v>
      </c>
      <c r="AO2" s="4">
        <v>1969</v>
      </c>
      <c r="AP2" s="4">
        <v>1970</v>
      </c>
      <c r="AQ2" s="4">
        <v>1971</v>
      </c>
      <c r="AR2" s="4">
        <v>1972</v>
      </c>
      <c r="AS2" s="4">
        <v>1973</v>
      </c>
      <c r="AT2" s="4">
        <v>1974</v>
      </c>
      <c r="AU2" s="4">
        <v>1975</v>
      </c>
      <c r="AV2" s="4">
        <v>1976</v>
      </c>
      <c r="AW2" s="4">
        <v>1977</v>
      </c>
      <c r="AX2" s="4">
        <v>1978</v>
      </c>
      <c r="AY2" s="4">
        <v>1979</v>
      </c>
      <c r="AZ2" s="4">
        <v>1980</v>
      </c>
      <c r="BA2" s="4">
        <v>1981</v>
      </c>
      <c r="BB2" s="4">
        <v>1982</v>
      </c>
      <c r="BC2" s="4">
        <v>1983</v>
      </c>
      <c r="BD2" s="4">
        <v>1984</v>
      </c>
      <c r="BE2" s="4">
        <v>1985</v>
      </c>
      <c r="BF2" s="4">
        <v>1986</v>
      </c>
      <c r="BG2" s="4">
        <v>1987</v>
      </c>
      <c r="BH2" s="4">
        <v>1988</v>
      </c>
      <c r="BI2" s="4">
        <v>1989</v>
      </c>
      <c r="BJ2" s="4">
        <v>1990</v>
      </c>
      <c r="BK2" s="4">
        <v>1991</v>
      </c>
      <c r="BL2" s="4">
        <v>1992</v>
      </c>
      <c r="BM2" s="4">
        <v>1993</v>
      </c>
      <c r="BN2" s="4">
        <v>1994</v>
      </c>
      <c r="BO2" s="4">
        <v>1995</v>
      </c>
      <c r="BP2" s="4">
        <v>1996</v>
      </c>
      <c r="BQ2" s="4">
        <v>1997</v>
      </c>
      <c r="BR2" s="4">
        <v>1998</v>
      </c>
      <c r="BS2" s="4">
        <v>1999</v>
      </c>
      <c r="BT2" s="4">
        <v>2000</v>
      </c>
      <c r="BU2" s="4">
        <v>2001</v>
      </c>
      <c r="BV2" s="4">
        <v>2002</v>
      </c>
      <c r="BW2" s="4">
        <v>2003</v>
      </c>
      <c r="BX2" s="4">
        <v>2004</v>
      </c>
      <c r="BY2" s="4">
        <v>2005</v>
      </c>
      <c r="BZ2" s="4">
        <v>2006</v>
      </c>
      <c r="CA2" s="4">
        <v>2007</v>
      </c>
      <c r="CB2" s="4">
        <v>2008</v>
      </c>
      <c r="CC2" s="4">
        <v>2009</v>
      </c>
      <c r="CD2" s="4">
        <v>2010</v>
      </c>
      <c r="CE2" s="4">
        <v>2011</v>
      </c>
      <c r="CF2" s="4">
        <v>2012</v>
      </c>
      <c r="CG2" s="4">
        <v>2013</v>
      </c>
      <c r="CH2" s="4">
        <v>2014</v>
      </c>
      <c r="CI2" s="4">
        <v>2015</v>
      </c>
      <c r="CJ2" s="4">
        <v>2016</v>
      </c>
      <c r="CK2" s="4">
        <v>2017</v>
      </c>
      <c r="CL2" s="4">
        <v>2018</v>
      </c>
      <c r="CM2" s="4">
        <v>2019</v>
      </c>
      <c r="CN2" s="4">
        <v>2020</v>
      </c>
      <c r="CO2" s="51">
        <v>2021</v>
      </c>
      <c r="CP2" s="4" t="s">
        <v>9</v>
      </c>
    </row>
    <row r="3" spans="1:94" s="51" customFormat="1" ht="12.7" x14ac:dyDescent="0.25">
      <c r="A3" s="4" t="s">
        <v>10</v>
      </c>
      <c r="B3" s="53">
        <v>27.797999999999998</v>
      </c>
      <c r="C3" s="53">
        <v>21.603999999999999</v>
      </c>
      <c r="D3" s="53">
        <v>13.166</v>
      </c>
      <c r="E3" s="53">
        <v>10.904999999999999</v>
      </c>
      <c r="F3" s="53">
        <v>13.374000000000001</v>
      </c>
      <c r="G3" s="53">
        <v>13.262</v>
      </c>
      <c r="H3" s="53">
        <v>19.399999999999999</v>
      </c>
      <c r="I3" s="53">
        <v>20.137732</v>
      </c>
      <c r="J3" s="53">
        <v>18.279156</v>
      </c>
      <c r="K3" s="53">
        <v>21.267268999999999</v>
      </c>
      <c r="L3" s="53">
        <v>22.640675000000002</v>
      </c>
      <c r="M3" s="53">
        <v>28.466331</v>
      </c>
      <c r="N3" s="53">
        <v>31.610471</v>
      </c>
      <c r="O3" s="53">
        <v>23.067913999999998</v>
      </c>
      <c r="P3" s="53">
        <v>15.71682</v>
      </c>
      <c r="Q3" s="53">
        <v>17.786688000000002</v>
      </c>
      <c r="R3" s="53">
        <v>28.403616</v>
      </c>
      <c r="S3" s="53">
        <v>32.314655000000002</v>
      </c>
      <c r="T3" s="53">
        <v>35.626454000000003</v>
      </c>
      <c r="U3" s="53">
        <v>36.312779999999997</v>
      </c>
      <c r="V3" s="53">
        <v>39.273485999999998</v>
      </c>
      <c r="W3" s="53">
        <v>42.548347699200001</v>
      </c>
      <c r="X3" s="53">
        <v>43.091731468799999</v>
      </c>
      <c r="Y3" s="53">
        <v>45.651911558400002</v>
      </c>
      <c r="Z3" s="53">
        <v>47.048404435199998</v>
      </c>
      <c r="AA3" s="53">
        <v>53.709545836799997</v>
      </c>
      <c r="AB3" s="53">
        <v>56.874850099200003</v>
      </c>
      <c r="AC3" s="53">
        <v>53.512215321600003</v>
      </c>
      <c r="AD3" s="53">
        <v>55.660508467200003</v>
      </c>
      <c r="AE3" s="53">
        <v>60.671714342400001</v>
      </c>
      <c r="AF3" s="53">
        <v>56.987074368000002</v>
      </c>
      <c r="AG3" s="53">
        <v>57.754224460800003</v>
      </c>
      <c r="AH3" s="53">
        <v>60.023269555200002</v>
      </c>
      <c r="AI3" s="53">
        <v>62.832969561600002</v>
      </c>
      <c r="AJ3" s="53">
        <v>65.728969689600007</v>
      </c>
      <c r="AK3" s="53">
        <v>66.319255699199999</v>
      </c>
      <c r="AL3" s="53">
        <v>68.523490425600002</v>
      </c>
      <c r="AM3" s="53">
        <v>65.807765452799998</v>
      </c>
      <c r="AN3" s="53">
        <v>70.274905344000004</v>
      </c>
      <c r="AO3" s="53">
        <v>71.061498547200003</v>
      </c>
      <c r="AP3" s="53">
        <v>67.679433000000003</v>
      </c>
      <c r="AQ3" s="53">
        <v>73.669261000000006</v>
      </c>
      <c r="AR3" s="53">
        <v>75.913179</v>
      </c>
      <c r="AS3" s="53">
        <v>79.428711000000007</v>
      </c>
      <c r="AT3" s="53">
        <v>75.179416000000003</v>
      </c>
      <c r="AU3" s="53">
        <v>63.237853999999999</v>
      </c>
      <c r="AV3" s="53">
        <v>67.566964999999996</v>
      </c>
      <c r="AW3" s="53">
        <v>72.612606</v>
      </c>
      <c r="AX3" s="53">
        <v>77.530360000000002</v>
      </c>
      <c r="AY3" s="53">
        <v>77.914928000000003</v>
      </c>
      <c r="AZ3" s="53">
        <v>69.575063</v>
      </c>
      <c r="BA3" s="53">
        <v>66.149323999999993</v>
      </c>
      <c r="BB3" s="53">
        <v>58.357286999999999</v>
      </c>
      <c r="BC3" s="53">
        <v>64.711729000000005</v>
      </c>
      <c r="BD3" s="53">
        <v>71.379992999999999</v>
      </c>
      <c r="BE3" s="53">
        <v>71.525113000000005</v>
      </c>
      <c r="BF3" s="53">
        <v>72.483812</v>
      </c>
      <c r="BG3" s="53">
        <v>72.107406999999995</v>
      </c>
      <c r="BH3" s="53">
        <v>70.974564000000001</v>
      </c>
      <c r="BI3" s="53">
        <v>71.253012999999996</v>
      </c>
      <c r="BJ3" s="53">
        <v>71.295642000000001</v>
      </c>
      <c r="BK3" s="53">
        <v>68.465000000000003</v>
      </c>
      <c r="BL3" s="53">
        <v>70.882999999999996</v>
      </c>
      <c r="BM3" s="53">
        <v>75.117000000000004</v>
      </c>
      <c r="BN3" s="53">
        <v>79.352999999999994</v>
      </c>
      <c r="BO3" s="53">
        <v>78.319999999999993</v>
      </c>
      <c r="BP3" s="53">
        <v>80.817999999999998</v>
      </c>
      <c r="BQ3" s="53">
        <v>84.254999999999995</v>
      </c>
      <c r="BR3" s="53">
        <v>85.522000000000006</v>
      </c>
      <c r="BS3" s="53">
        <v>87.777000000000001</v>
      </c>
      <c r="BT3" s="53">
        <v>89.51</v>
      </c>
      <c r="BU3" s="53">
        <v>90.45</v>
      </c>
      <c r="BV3" s="53">
        <v>91.266000000000005</v>
      </c>
      <c r="BW3" s="53">
        <v>94.328999999999994</v>
      </c>
      <c r="BX3" s="53">
        <v>99.015000000000001</v>
      </c>
      <c r="BY3" s="53">
        <v>100.90300000000001</v>
      </c>
      <c r="BZ3" s="53">
        <v>99.712373999999997</v>
      </c>
      <c r="CA3" s="53">
        <v>96.849650999999994</v>
      </c>
      <c r="CB3" s="53">
        <v>87.610421000000002</v>
      </c>
      <c r="CC3" s="53">
        <v>64.842793999999998</v>
      </c>
      <c r="CD3" s="53">
        <v>67.175998000000007</v>
      </c>
      <c r="CE3" s="53">
        <v>67.894999999999996</v>
      </c>
      <c r="CF3" s="53">
        <v>74.150999999999996</v>
      </c>
      <c r="CG3" s="53">
        <v>77.2</v>
      </c>
      <c r="CH3" s="53">
        <v>82.534999999999997</v>
      </c>
      <c r="CI3" s="53">
        <v>84.405000000000001</v>
      </c>
      <c r="CJ3" s="53">
        <v>84.694999999999993</v>
      </c>
      <c r="CK3" s="53">
        <v>86.355999999999995</v>
      </c>
      <c r="CL3" s="53">
        <v>86.367999999999995</v>
      </c>
      <c r="CM3" s="53">
        <v>88.5</v>
      </c>
      <c r="CN3" s="53">
        <v>89</v>
      </c>
      <c r="CO3" s="53">
        <v>92</v>
      </c>
      <c r="CP3" s="53">
        <f>SUM(B3:CO3)</f>
        <v>5690.3205973328004</v>
      </c>
    </row>
    <row r="4" spans="1:94" s="51" customFormat="1" ht="12.7" x14ac:dyDescent="0.25">
      <c r="A4" s="4" t="s">
        <v>11</v>
      </c>
      <c r="B4" s="53">
        <v>0.451613505450432</v>
      </c>
      <c r="C4" s="53">
        <v>0.47768298815249099</v>
      </c>
      <c r="D4" s="53">
        <v>0.192</v>
      </c>
      <c r="E4" s="53">
        <v>0.27</v>
      </c>
      <c r="F4" s="53">
        <v>0.22900000000000001</v>
      </c>
      <c r="G4" s="53">
        <v>0.20300000000000001</v>
      </c>
      <c r="H4" s="53">
        <v>0.45</v>
      </c>
      <c r="I4" s="53">
        <v>0.8</v>
      </c>
      <c r="J4" s="53">
        <v>0.82399999999999995</v>
      </c>
      <c r="K4" s="53">
        <v>1.34</v>
      </c>
      <c r="L4" s="53">
        <v>1.4524999999999999</v>
      </c>
      <c r="M4" s="53">
        <v>1.1891</v>
      </c>
      <c r="N4" s="53">
        <v>1.5720000000000001</v>
      </c>
      <c r="O4" s="53">
        <v>1.5382469999999999</v>
      </c>
      <c r="P4" s="53">
        <v>1.1778900000000001</v>
      </c>
      <c r="Q4" s="53">
        <v>0.42499999999999999</v>
      </c>
      <c r="R4" s="53">
        <v>0.20805699999999999</v>
      </c>
      <c r="S4" s="53">
        <v>0.60869200000000001</v>
      </c>
      <c r="T4" s="53">
        <v>0.76500000000000001</v>
      </c>
      <c r="U4" s="53">
        <v>1.218</v>
      </c>
      <c r="V4" s="53">
        <v>0.43</v>
      </c>
      <c r="W4" s="53">
        <v>1.2962073599999999</v>
      </c>
      <c r="X4" s="53">
        <v>2.0466432000000001</v>
      </c>
      <c r="Y4" s="53">
        <v>3.8800943999999999</v>
      </c>
      <c r="Z4" s="53">
        <v>4.6000011456000003</v>
      </c>
      <c r="AA4" s="53">
        <v>4.5000567360000003</v>
      </c>
      <c r="AB4" s="53">
        <v>6.4220252544000003</v>
      </c>
      <c r="AC4" s="53">
        <v>6.8069647295999998</v>
      </c>
      <c r="AD4" s="53">
        <v>9.3001172543999999</v>
      </c>
      <c r="AE4" s="53">
        <v>12.2701376448</v>
      </c>
      <c r="AF4" s="53">
        <v>13.500170208</v>
      </c>
      <c r="AG4" s="53">
        <v>10.000069228799999</v>
      </c>
      <c r="AH4" s="53">
        <v>9.0001134720000007</v>
      </c>
      <c r="AI4" s="53">
        <v>10.000069228799999</v>
      </c>
      <c r="AJ4" s="53">
        <v>10.500132384</v>
      </c>
      <c r="AK4" s="53">
        <v>11.1020160384</v>
      </c>
      <c r="AL4" s="53">
        <v>11.1281107392</v>
      </c>
      <c r="AM4" s="53">
        <v>8.1488804544000004</v>
      </c>
      <c r="AN4" s="53">
        <v>9.2552616576000002</v>
      </c>
      <c r="AO4" s="53">
        <v>10.250271359999999</v>
      </c>
      <c r="AP4" s="53">
        <v>10.23096</v>
      </c>
      <c r="AQ4" s="53">
        <v>12.249034999999999</v>
      </c>
      <c r="AR4" s="53">
        <v>14.22176</v>
      </c>
      <c r="AS4" s="53">
        <v>24.996919999999999</v>
      </c>
      <c r="AT4" s="53">
        <v>24.996919999999999</v>
      </c>
      <c r="AU4" s="53">
        <v>30.021699999999999</v>
      </c>
      <c r="AV4" s="53">
        <v>58.044372000000003</v>
      </c>
      <c r="AW4" s="53">
        <v>65.970645000000005</v>
      </c>
      <c r="AX4" s="53">
        <v>76.684128999999999</v>
      </c>
      <c r="AY4" s="53">
        <v>85.780432000000005</v>
      </c>
      <c r="AZ4" s="53">
        <v>95.442702999999995</v>
      </c>
      <c r="BA4" s="53">
        <v>83.982758000000004</v>
      </c>
      <c r="BB4" s="53">
        <v>94.053179</v>
      </c>
      <c r="BC4" s="53">
        <v>108.22777499999999</v>
      </c>
      <c r="BD4" s="53">
        <v>121.055476</v>
      </c>
      <c r="BE4" s="53">
        <v>142.4897</v>
      </c>
      <c r="BF4" s="53">
        <v>161.446</v>
      </c>
      <c r="BG4" s="53">
        <v>179.58600000000001</v>
      </c>
      <c r="BH4" s="53">
        <v>203.16800000000001</v>
      </c>
      <c r="BI4" s="53">
        <v>206.79599999999999</v>
      </c>
      <c r="BJ4" s="53">
        <v>203.16800000000001</v>
      </c>
      <c r="BK4" s="53">
        <v>252.61</v>
      </c>
      <c r="BL4" s="53">
        <v>308.22000000000003</v>
      </c>
      <c r="BM4" s="53">
        <v>367.88</v>
      </c>
      <c r="BN4" s="53">
        <v>421.18</v>
      </c>
      <c r="BO4" s="53">
        <v>445.61</v>
      </c>
      <c r="BP4" s="53">
        <v>491.19</v>
      </c>
      <c r="BQ4" s="53">
        <v>511.73</v>
      </c>
      <c r="BR4" s="53">
        <v>536</v>
      </c>
      <c r="BS4" s="53">
        <v>573</v>
      </c>
      <c r="BT4" s="53">
        <v>583.19000000000005</v>
      </c>
      <c r="BU4" s="53">
        <v>661.04</v>
      </c>
      <c r="BV4" s="53">
        <v>725</v>
      </c>
      <c r="BW4" s="53">
        <v>862.08</v>
      </c>
      <c r="BX4" s="53">
        <v>970</v>
      </c>
      <c r="BY4" s="53">
        <v>1038.3</v>
      </c>
      <c r="BZ4" s="53">
        <v>1236.77</v>
      </c>
      <c r="CA4" s="53">
        <v>1361.17</v>
      </c>
      <c r="CB4" s="53">
        <v>1400</v>
      </c>
      <c r="CC4" s="53">
        <v>1644</v>
      </c>
      <c r="CD4" s="53">
        <v>1880</v>
      </c>
      <c r="CE4" s="53">
        <v>2000</v>
      </c>
      <c r="CF4" s="53">
        <v>2209.8407999999999</v>
      </c>
      <c r="CG4" s="53">
        <v>2416.136</v>
      </c>
      <c r="CH4" s="53">
        <v>2492.0708</v>
      </c>
      <c r="CI4" s="53">
        <v>2359.1882999999998</v>
      </c>
      <c r="CJ4" s="53">
        <v>2410.3098</v>
      </c>
      <c r="CK4" s="53">
        <v>2330.8406</v>
      </c>
      <c r="CL4" s="53">
        <v>2207.7067999999999</v>
      </c>
      <c r="CM4" s="53">
        <v>2330</v>
      </c>
      <c r="CN4" s="53">
        <v>2394.7082999999998</v>
      </c>
      <c r="CO4" s="14">
        <v>2378.1080000000002</v>
      </c>
      <c r="CP4" s="53">
        <f t="shared" ref="CP4:CP8" si="0">SUM(B4:CO4)</f>
        <v>43970.320988989602</v>
      </c>
    </row>
    <row r="5" spans="1:94" s="51" customFormat="1" ht="12.7" x14ac:dyDescent="0.25">
      <c r="A5" s="4" t="s">
        <v>12</v>
      </c>
      <c r="B5" s="53">
        <v>35.179174698201798</v>
      </c>
      <c r="C5" s="53">
        <v>37.1480631769806</v>
      </c>
      <c r="D5" s="53">
        <v>27.585000000000001</v>
      </c>
      <c r="E5" s="53">
        <v>27.766999999999999</v>
      </c>
      <c r="F5" s="53">
        <v>33.75</v>
      </c>
      <c r="G5" s="53">
        <v>37.728999999999999</v>
      </c>
      <c r="H5" s="53">
        <v>38.641956999999998</v>
      </c>
      <c r="I5" s="53">
        <v>42.826695000000001</v>
      </c>
      <c r="J5" s="53">
        <v>47.047559</v>
      </c>
      <c r="K5" s="53">
        <v>49.133080999999997</v>
      </c>
      <c r="L5" s="53">
        <v>42.652603999999997</v>
      </c>
      <c r="M5" s="53">
        <v>40.151634000000001</v>
      </c>
      <c r="N5" s="53">
        <v>34.076270000000001</v>
      </c>
      <c r="O5" s="53">
        <v>35.931052999999999</v>
      </c>
      <c r="P5" s="53">
        <v>24.207187999999999</v>
      </c>
      <c r="Q5" s="53">
        <v>19.045051999999998</v>
      </c>
      <c r="R5" s="53">
        <v>31.018249000000001</v>
      </c>
      <c r="S5" s="53">
        <v>37.675651000000002</v>
      </c>
      <c r="T5" s="53">
        <v>48.096108999999998</v>
      </c>
      <c r="U5" s="53">
        <v>56.815106999999998</v>
      </c>
      <c r="V5" s="53">
        <v>65.717433</v>
      </c>
      <c r="W5" s="53">
        <v>75.8167034688</v>
      </c>
      <c r="X5" s="53">
        <v>83.732223923199996</v>
      </c>
      <c r="Y5" s="53">
        <v>92.334649075200005</v>
      </c>
      <c r="Z5" s="53">
        <v>100.0197942912</v>
      </c>
      <c r="AA5" s="53">
        <v>113.245884864</v>
      </c>
      <c r="AB5" s="53">
        <v>119.2079270592</v>
      </c>
      <c r="AC5" s="53">
        <v>126.867148128</v>
      </c>
      <c r="AD5" s="53">
        <v>134.47571477759999</v>
      </c>
      <c r="AE5" s="53">
        <v>152.15905313280001</v>
      </c>
      <c r="AF5" s="53">
        <v>167.74799328</v>
      </c>
      <c r="AG5" s="53">
        <v>184.56611322239999</v>
      </c>
      <c r="AH5" s="53">
        <v>197.6603658624</v>
      </c>
      <c r="AI5" s="53">
        <v>208.219509792</v>
      </c>
      <c r="AJ5" s="53">
        <v>232.33595938560001</v>
      </c>
      <c r="AK5" s="53">
        <v>243.5703250176</v>
      </c>
      <c r="AL5" s="53">
        <v>260.10430266240002</v>
      </c>
      <c r="AM5" s="53">
        <v>272.7660313728</v>
      </c>
      <c r="AN5" s="53">
        <v>281.039927616</v>
      </c>
      <c r="AO5" s="53">
        <v>292.3880524992</v>
      </c>
      <c r="AP5" s="53">
        <v>316.20740999999998</v>
      </c>
      <c r="AQ5" s="53">
        <v>329.75436200000001</v>
      </c>
      <c r="AR5" s="53">
        <v>346.51300099999997</v>
      </c>
      <c r="AS5" s="53">
        <v>364.97952099999998</v>
      </c>
      <c r="AT5" s="53">
        <v>369.81201700000003</v>
      </c>
      <c r="AU5" s="53">
        <v>370.05327899999997</v>
      </c>
      <c r="AV5" s="53">
        <v>382.69685900000002</v>
      </c>
      <c r="AW5" s="53">
        <v>393.57723099999998</v>
      </c>
      <c r="AX5" s="53">
        <v>403.35106300000001</v>
      </c>
      <c r="AY5" s="53">
        <v>401.19693799999999</v>
      </c>
      <c r="AZ5" s="53">
        <v>404.90656799999999</v>
      </c>
      <c r="BA5" s="53">
        <v>391.60813400000001</v>
      </c>
      <c r="BB5" s="53">
        <v>383.78798</v>
      </c>
      <c r="BC5" s="53">
        <v>387.51121499999999</v>
      </c>
      <c r="BD5" s="53">
        <v>378.24802399999999</v>
      </c>
      <c r="BE5" s="53">
        <v>376.53560800000002</v>
      </c>
      <c r="BF5" s="53">
        <v>376.95554900000002</v>
      </c>
      <c r="BG5" s="53">
        <v>380.71506399999998</v>
      </c>
      <c r="BH5" s="53">
        <v>386.61237799999998</v>
      </c>
      <c r="BI5" s="53">
        <v>392.73079999999999</v>
      </c>
      <c r="BJ5" s="53">
        <v>383.500922</v>
      </c>
      <c r="BK5" s="53">
        <v>364.94499999999999</v>
      </c>
      <c r="BL5" s="53">
        <v>323.61500000000001</v>
      </c>
      <c r="BM5" s="53">
        <v>289.94600000000003</v>
      </c>
      <c r="BN5" s="53">
        <v>280.12400000000002</v>
      </c>
      <c r="BO5" s="53">
        <v>273.48</v>
      </c>
      <c r="BP5" s="53">
        <v>251.82900000000001</v>
      </c>
      <c r="BQ5" s="53">
        <v>260.42399999999998</v>
      </c>
      <c r="BR5" s="53">
        <v>263.334</v>
      </c>
      <c r="BS5" s="53">
        <v>270.70600000000002</v>
      </c>
      <c r="BT5" s="53">
        <v>278.358</v>
      </c>
      <c r="BU5" s="53">
        <v>290.90600000000001</v>
      </c>
      <c r="BV5" s="53">
        <v>294.81200000000001</v>
      </c>
      <c r="BW5" s="53">
        <v>308.59100000000001</v>
      </c>
      <c r="BX5" s="53">
        <v>326.51799999999997</v>
      </c>
      <c r="BY5" s="53">
        <v>376.70600000000002</v>
      </c>
      <c r="BZ5" s="53">
        <v>369.84813600000001</v>
      </c>
      <c r="CA5" s="53">
        <v>391.70810299999999</v>
      </c>
      <c r="CB5" s="53">
        <v>363.65231399999999</v>
      </c>
      <c r="CC5" s="53">
        <v>307.012946</v>
      </c>
      <c r="CD5" s="53">
        <v>305.70109300000001</v>
      </c>
      <c r="CE5" s="53">
        <v>310.243447</v>
      </c>
      <c r="CF5" s="53">
        <v>296.358</v>
      </c>
      <c r="CG5" s="53">
        <v>306.851476222673</v>
      </c>
      <c r="CH5" s="53">
        <v>359.31700000000001</v>
      </c>
      <c r="CI5" s="53">
        <v>355.63799999999998</v>
      </c>
      <c r="CJ5" s="53">
        <v>355.31</v>
      </c>
      <c r="CK5" s="70">
        <v>366.31</v>
      </c>
      <c r="CL5" s="90">
        <v>333.14595372686199</v>
      </c>
      <c r="CM5" s="90">
        <v>337.89763927922598</v>
      </c>
      <c r="CN5" s="53">
        <f>(53.78+51+51*53%)/0.379</f>
        <v>347.78364116094986</v>
      </c>
      <c r="CO5" s="53">
        <f>(59.9+76)/0.379</f>
        <v>358.57519788918205</v>
      </c>
      <c r="CP5" s="53">
        <f t="shared" si="0"/>
        <v>21991.352429584469</v>
      </c>
    </row>
    <row r="6" spans="1:94" s="51" customFormat="1" ht="12.7" x14ac:dyDescent="0.25">
      <c r="A6" s="51" t="s">
        <v>13</v>
      </c>
      <c r="B6" s="53" t="str">
        <f>B18</f>
        <v>n/a</v>
      </c>
      <c r="C6" s="53">
        <f t="shared" ref="C6:BN6" si="1">C18</f>
        <v>0.58799999999999997</v>
      </c>
      <c r="D6" s="53">
        <f t="shared" si="1"/>
        <v>0.59199999999999997</v>
      </c>
      <c r="E6" s="53">
        <f t="shared" si="1"/>
        <v>0.623</v>
      </c>
      <c r="F6" s="53">
        <f t="shared" si="1"/>
        <v>0.76700000000000002</v>
      </c>
      <c r="G6" s="53">
        <f t="shared" si="1"/>
        <v>0.89200000000000002</v>
      </c>
      <c r="H6" s="53">
        <f t="shared" si="1"/>
        <v>0.97699999999999998</v>
      </c>
      <c r="I6" s="53">
        <f t="shared" si="1"/>
        <v>1.1419999999999999</v>
      </c>
      <c r="J6" s="53">
        <f t="shared" si="1"/>
        <v>1.3919999999999999</v>
      </c>
      <c r="K6" s="53">
        <f t="shared" si="1"/>
        <v>1.6419999999999999</v>
      </c>
      <c r="L6" s="53">
        <f t="shared" si="1"/>
        <v>1.8919999999999999</v>
      </c>
      <c r="M6" s="53">
        <f t="shared" si="1"/>
        <v>2.1419999999999999</v>
      </c>
      <c r="N6" s="53">
        <f t="shared" si="1"/>
        <v>2.2200000000000002</v>
      </c>
      <c r="O6" s="53">
        <f t="shared" si="1"/>
        <v>2.1459999999999999</v>
      </c>
      <c r="P6" s="53">
        <f t="shared" si="1"/>
        <v>2.077</v>
      </c>
      <c r="Q6" s="53">
        <f t="shared" si="1"/>
        <v>2.1800000000000002</v>
      </c>
      <c r="R6" s="53">
        <f t="shared" si="1"/>
        <v>1.9690000000000001</v>
      </c>
      <c r="S6" s="53">
        <f t="shared" si="1"/>
        <v>1.4710000000000001</v>
      </c>
      <c r="T6" s="53">
        <f t="shared" si="1"/>
        <v>1.5780000000000001</v>
      </c>
      <c r="U6" s="53">
        <f t="shared" si="1"/>
        <v>2.1360000000000001</v>
      </c>
      <c r="V6" s="53">
        <f t="shared" si="1"/>
        <v>2.6520000000000001</v>
      </c>
      <c r="W6" s="53">
        <f t="shared" si="1"/>
        <v>3.2519999999999998</v>
      </c>
      <c r="X6" s="53">
        <f t="shared" si="1"/>
        <v>3.5939999999999999</v>
      </c>
      <c r="Y6" s="53">
        <f t="shared" si="1"/>
        <v>3.84</v>
      </c>
      <c r="Z6" s="53">
        <f t="shared" si="1"/>
        <v>4.4380448459684798</v>
      </c>
      <c r="AA6" s="53">
        <f t="shared" si="1"/>
        <v>4.5591398016057578</v>
      </c>
      <c r="AB6" s="53">
        <f t="shared" si="1"/>
        <v>5.0071911374636882</v>
      </c>
      <c r="AC6" s="53">
        <f t="shared" si="1"/>
        <v>5.6900984647477193</v>
      </c>
      <c r="AD6" s="53">
        <f t="shared" si="1"/>
        <v>6.198185609597652</v>
      </c>
      <c r="AE6" s="53">
        <f t="shared" si="1"/>
        <v>6.9211736616348682</v>
      </c>
      <c r="AF6" s="53">
        <f t="shared" si="1"/>
        <v>7.8452475625401838</v>
      </c>
      <c r="AG6" s="53">
        <f t="shared" si="1"/>
        <v>8.245202028694294</v>
      </c>
      <c r="AH6" s="53">
        <f t="shared" si="1"/>
        <v>8.5871673611629458</v>
      </c>
      <c r="AI6" s="53">
        <f t="shared" si="1"/>
        <v>9.3551822699441622</v>
      </c>
      <c r="AJ6" s="53">
        <f t="shared" si="1"/>
        <v>9.6901547951154505</v>
      </c>
      <c r="AK6" s="53">
        <f t="shared" si="1"/>
        <v>10.578241321880675</v>
      </c>
      <c r="AL6" s="53">
        <f t="shared" si="1"/>
        <v>11.051023317692696</v>
      </c>
      <c r="AM6" s="53">
        <f t="shared" si="1"/>
        <v>11.693679363947998</v>
      </c>
      <c r="AN6" s="53">
        <f t="shared" si="1"/>
        <v>11.940474294662284</v>
      </c>
      <c r="AO6" s="53">
        <f t="shared" si="1"/>
        <v>13.260409311108617</v>
      </c>
      <c r="AP6" s="53">
        <f t="shared" si="1"/>
        <v>13.543360983460001</v>
      </c>
      <c r="AQ6" s="53">
        <f t="shared" si="1"/>
        <v>14.89415906132</v>
      </c>
      <c r="AR6" s="53">
        <f t="shared" si="1"/>
        <v>15.75598456432</v>
      </c>
      <c r="AS6" s="53">
        <f t="shared" si="1"/>
        <v>15.005742784340001</v>
      </c>
      <c r="AT6" s="53">
        <f t="shared" si="1"/>
        <v>14.283623731300001</v>
      </c>
      <c r="AU6" s="53">
        <f t="shared" si="1"/>
        <v>16.234070922300003</v>
      </c>
      <c r="AV6" s="53">
        <f t="shared" si="1"/>
        <v>18.696170306660001</v>
      </c>
      <c r="AW6" s="53">
        <f t="shared" si="1"/>
        <v>19.059951387400002</v>
      </c>
      <c r="AX6" s="53">
        <f t="shared" si="1"/>
        <v>19.559810179140001</v>
      </c>
      <c r="AY6" s="53">
        <f t="shared" si="1"/>
        <v>18.264350370420001</v>
      </c>
      <c r="AZ6" s="53">
        <f t="shared" si="1"/>
        <v>17.700081462140002</v>
      </c>
      <c r="BA6" s="53">
        <f t="shared" si="1"/>
        <v>20.760015590160002</v>
      </c>
      <c r="BB6" s="53">
        <f t="shared" si="1"/>
        <v>22.498181552000002</v>
      </c>
      <c r="BC6" s="53">
        <f t="shared" si="1"/>
        <v>25.355813483000002</v>
      </c>
      <c r="BD6" s="53">
        <f t="shared" si="1"/>
        <v>29.029911680000001</v>
      </c>
      <c r="BE6" s="53">
        <f t="shared" si="1"/>
        <v>33.029689198660002</v>
      </c>
      <c r="BF6" s="53">
        <f t="shared" si="1"/>
        <v>36.399880507760003</v>
      </c>
      <c r="BG6" s="53">
        <f t="shared" si="1"/>
        <v>36.979571556620002</v>
      </c>
      <c r="BH6" s="53">
        <f t="shared" si="1"/>
        <v>40.699936175360001</v>
      </c>
      <c r="BI6" s="53">
        <f t="shared" si="1"/>
        <v>46</v>
      </c>
      <c r="BJ6" s="53">
        <f t="shared" si="1"/>
        <v>49</v>
      </c>
      <c r="BK6" s="53">
        <f t="shared" si="1"/>
        <v>51</v>
      </c>
      <c r="BL6" s="53">
        <f t="shared" si="1"/>
        <v>50</v>
      </c>
      <c r="BM6" s="53">
        <f t="shared" si="1"/>
        <v>53.811999999999998</v>
      </c>
      <c r="BN6" s="53">
        <f t="shared" si="1"/>
        <v>57</v>
      </c>
      <c r="BO6" s="53">
        <f t="shared" ref="BO6:CM6" si="2">BO18</f>
        <v>62</v>
      </c>
      <c r="BP6" s="53">
        <f t="shared" si="2"/>
        <v>75</v>
      </c>
      <c r="BQ6" s="53">
        <f t="shared" si="2"/>
        <v>80</v>
      </c>
      <c r="BR6" s="53">
        <f t="shared" si="2"/>
        <v>85</v>
      </c>
      <c r="BS6" s="53">
        <f t="shared" si="2"/>
        <v>90</v>
      </c>
      <c r="BT6" s="53">
        <f t="shared" si="2"/>
        <v>95</v>
      </c>
      <c r="BU6" s="53">
        <f t="shared" si="2"/>
        <v>100</v>
      </c>
      <c r="BV6" s="53">
        <f t="shared" si="2"/>
        <v>115</v>
      </c>
      <c r="BW6" s="53">
        <f t="shared" si="2"/>
        <v>123</v>
      </c>
      <c r="BX6" s="53">
        <f t="shared" si="2"/>
        <v>130</v>
      </c>
      <c r="BY6" s="53">
        <f t="shared" si="2"/>
        <v>145</v>
      </c>
      <c r="BZ6" s="53">
        <f t="shared" si="2"/>
        <v>160</v>
      </c>
      <c r="CA6" s="53">
        <f t="shared" si="2"/>
        <v>170</v>
      </c>
      <c r="CB6" s="53">
        <f t="shared" si="2"/>
        <v>185</v>
      </c>
      <c r="CC6" s="53">
        <f t="shared" si="2"/>
        <v>205</v>
      </c>
      <c r="CD6" s="53">
        <f t="shared" si="2"/>
        <v>220</v>
      </c>
      <c r="CE6" s="53">
        <f t="shared" si="2"/>
        <v>240</v>
      </c>
      <c r="CF6" s="53">
        <f t="shared" si="2"/>
        <v>270</v>
      </c>
      <c r="CG6" s="53">
        <f t="shared" si="2"/>
        <v>280</v>
      </c>
      <c r="CH6" s="53">
        <f t="shared" si="2"/>
        <v>280</v>
      </c>
      <c r="CI6" s="53">
        <f t="shared" si="2"/>
        <v>300</v>
      </c>
      <c r="CJ6" s="53">
        <f t="shared" si="2"/>
        <v>290</v>
      </c>
      <c r="CK6" s="53">
        <f t="shared" si="2"/>
        <v>290</v>
      </c>
      <c r="CL6" s="53">
        <f t="shared" si="2"/>
        <v>300</v>
      </c>
      <c r="CM6" s="53">
        <f t="shared" si="2"/>
        <v>320</v>
      </c>
      <c r="CN6" s="53">
        <v>295</v>
      </c>
      <c r="CO6" s="64">
        <v>330</v>
      </c>
      <c r="CP6" s="53">
        <f t="shared" si="0"/>
        <v>6146.3869206441277</v>
      </c>
    </row>
    <row r="7" spans="1:94" s="51" customFormat="1" ht="12.7" x14ac:dyDescent="0.25">
      <c r="A7" s="4" t="s">
        <v>14</v>
      </c>
      <c r="B7" s="53">
        <v>7.5377959731329502</v>
      </c>
      <c r="C7" s="53">
        <v>12.3960163562869</v>
      </c>
      <c r="D7" s="53">
        <v>7.7649999999999997</v>
      </c>
      <c r="E7" s="53">
        <v>8.6349999999999998</v>
      </c>
      <c r="F7" s="53">
        <v>10.18</v>
      </c>
      <c r="G7" s="53">
        <v>13.314</v>
      </c>
      <c r="H7" s="53">
        <v>3.3310430000000002</v>
      </c>
      <c r="I7" s="53">
        <v>17.793572999999999</v>
      </c>
      <c r="J7" s="53">
        <v>18.357285000000001</v>
      </c>
      <c r="K7" s="53">
        <v>19.617650000000001</v>
      </c>
      <c r="L7" s="53">
        <v>12.362221</v>
      </c>
      <c r="M7" s="53">
        <v>16.050934999999999</v>
      </c>
      <c r="N7" s="53">
        <v>11.421258999999999</v>
      </c>
      <c r="O7" s="53">
        <v>8.5167859999999997</v>
      </c>
      <c r="P7" s="53">
        <v>11.721102</v>
      </c>
      <c r="Q7" s="53">
        <v>10.06326</v>
      </c>
      <c r="R7" s="53">
        <v>10.901078</v>
      </c>
      <c r="S7" s="53">
        <v>13.730002000000001</v>
      </c>
      <c r="T7" s="53">
        <v>15.934437000000001</v>
      </c>
      <c r="U7" s="53">
        <v>18.518113</v>
      </c>
      <c r="V7" s="53">
        <v>24.927081000000001</v>
      </c>
      <c r="W7" s="53">
        <v>26.086741472</v>
      </c>
      <c r="X7" s="53">
        <v>28.535401407999998</v>
      </c>
      <c r="Y7" s="53">
        <v>32.293344966399999</v>
      </c>
      <c r="Z7" s="53">
        <v>38.793755282031498</v>
      </c>
      <c r="AA7" s="53">
        <v>41.285372761594203</v>
      </c>
      <c r="AB7" s="53">
        <v>47.888006449736302</v>
      </c>
      <c r="AC7" s="53">
        <v>54.023573356052303</v>
      </c>
      <c r="AD7" s="53">
        <v>56.865473891202299</v>
      </c>
      <c r="AE7" s="53">
        <v>62.277921218365101</v>
      </c>
      <c r="AF7" s="53">
        <v>70.419514581459794</v>
      </c>
      <c r="AG7" s="53">
        <v>72.634391059305699</v>
      </c>
      <c r="AH7" s="53">
        <v>83.229083749237105</v>
      </c>
      <c r="AI7" s="53">
        <v>87.592269147655799</v>
      </c>
      <c r="AJ7" s="53">
        <v>97.344783745684595</v>
      </c>
      <c r="AK7" s="53">
        <v>101.830161922919</v>
      </c>
      <c r="AL7" s="53">
        <v>113.39307285510699</v>
      </c>
      <c r="AM7" s="53">
        <v>121.383643356052</v>
      </c>
      <c r="AN7" s="53">
        <v>142.689431087738</v>
      </c>
      <c r="AO7" s="53">
        <v>156.13976828249099</v>
      </c>
      <c r="AP7" s="53">
        <v>164.13883601654001</v>
      </c>
      <c r="AQ7" s="53">
        <v>159.43318293868001</v>
      </c>
      <c r="AR7" s="53">
        <v>208.59607543568001</v>
      </c>
      <c r="AS7" s="53">
        <v>217.58910521566</v>
      </c>
      <c r="AT7" s="53">
        <v>218.9280232687</v>
      </c>
      <c r="AU7" s="53">
        <v>222.65309607770001</v>
      </c>
      <c r="AV7" s="53">
        <v>208.39563369333999</v>
      </c>
      <c r="AW7" s="53">
        <v>245.8795666126</v>
      </c>
      <c r="AX7" s="53">
        <v>275.87463782086002</v>
      </c>
      <c r="AY7" s="53">
        <v>289.24335162957999</v>
      </c>
      <c r="AZ7" s="53">
        <v>295.47558453786002</v>
      </c>
      <c r="BA7" s="53">
        <v>324.19976840983998</v>
      </c>
      <c r="BB7" s="53">
        <v>328.70337244799998</v>
      </c>
      <c r="BC7" s="53">
        <v>330.79346751700001</v>
      </c>
      <c r="BD7" s="53">
        <v>341.38659532000003</v>
      </c>
      <c r="BE7" s="53">
        <v>335.81988980134003</v>
      </c>
      <c r="BF7" s="53">
        <v>360.71475849223998</v>
      </c>
      <c r="BG7" s="53">
        <v>383.61195744337999</v>
      </c>
      <c r="BH7" s="53">
        <v>416.54512182463998</v>
      </c>
      <c r="BI7" s="53">
        <v>325.21635900000001</v>
      </c>
      <c r="BJ7" s="53">
        <v>332.114936</v>
      </c>
      <c r="BK7" s="53">
        <v>447.98</v>
      </c>
      <c r="BL7" s="53">
        <v>400.411</v>
      </c>
      <c r="BM7" s="53">
        <v>505.64499999999998</v>
      </c>
      <c r="BN7" s="53">
        <v>532.34299999999996</v>
      </c>
      <c r="BO7" s="53">
        <v>585.59</v>
      </c>
      <c r="BP7" s="53">
        <v>594.16300000000001</v>
      </c>
      <c r="BQ7" s="53">
        <v>610.59100000000001</v>
      </c>
      <c r="BR7" s="53">
        <v>570.14400000000001</v>
      </c>
      <c r="BS7" s="53">
        <v>578.51700000000005</v>
      </c>
      <c r="BT7" s="53">
        <v>613.94200000000001</v>
      </c>
      <c r="BU7" s="53">
        <v>607.60400000000004</v>
      </c>
      <c r="BV7" s="53">
        <v>623.92200000000003</v>
      </c>
      <c r="BW7" s="53">
        <v>632</v>
      </c>
      <c r="BX7" s="53">
        <v>664.46699999999998</v>
      </c>
      <c r="BY7" s="53">
        <v>689.09100000000001</v>
      </c>
      <c r="BZ7" s="53">
        <v>753.66949</v>
      </c>
      <c r="CA7" s="53">
        <v>800.272246</v>
      </c>
      <c r="CB7" s="53">
        <v>813.73726499999998</v>
      </c>
      <c r="CC7" s="53">
        <v>809.14426000000003</v>
      </c>
      <c r="CD7" s="53">
        <v>837.12290900000005</v>
      </c>
      <c r="CE7" s="53">
        <v>991.86155299999996</v>
      </c>
      <c r="CF7" s="53">
        <v>949.65020000000004</v>
      </c>
      <c r="CG7" s="53">
        <v>919.81252377732994</v>
      </c>
      <c r="CH7" s="53">
        <v>976.07719999999995</v>
      </c>
      <c r="CI7" s="53">
        <v>1000.7687</v>
      </c>
      <c r="CJ7" s="53">
        <v>999.68520000000001</v>
      </c>
      <c r="CK7" s="53">
        <v>1035.88745640047</v>
      </c>
      <c r="CL7" s="53">
        <v>1123.0146894141801</v>
      </c>
      <c r="CM7" s="53">
        <v>1023.8411620048799</v>
      </c>
      <c r="CN7" s="53">
        <f>CN8-SUM(CN3:CN6)</f>
        <v>1073.5080588390501</v>
      </c>
      <c r="CO7" s="54">
        <f>CO8-SUM(CO3:CO5)</f>
        <v>1571.3168021108177</v>
      </c>
      <c r="CP7" s="53">
        <f t="shared" si="0"/>
        <v>32028.872382972822</v>
      </c>
    </row>
    <row r="8" spans="1:94" s="51" customFormat="1" ht="12.7" x14ac:dyDescent="0.25">
      <c r="A8" s="51" t="s">
        <v>15</v>
      </c>
      <c r="B8" s="54">
        <f>SUM(B3:B7)</f>
        <v>70.966584176785176</v>
      </c>
      <c r="C8" s="54">
        <f>SUM(C3:C7)</f>
        <v>72.213762521419994</v>
      </c>
      <c r="D8" s="54">
        <f>SUM(D3:D7)</f>
        <v>49.3</v>
      </c>
      <c r="E8" s="54">
        <f>SUM(E3:E7)</f>
        <v>48.199999999999996</v>
      </c>
      <c r="F8" s="54">
        <v>58.3</v>
      </c>
      <c r="G8" s="54">
        <v>65.400000000000006</v>
      </c>
      <c r="H8" s="54">
        <v>62.8</v>
      </c>
      <c r="I8" s="54">
        <v>82.7</v>
      </c>
      <c r="J8" s="54">
        <v>85.9</v>
      </c>
      <c r="K8" s="54">
        <v>93</v>
      </c>
      <c r="L8" s="54">
        <v>81</v>
      </c>
      <c r="M8" s="54">
        <v>88</v>
      </c>
      <c r="N8" s="54">
        <v>80.900000000000006</v>
      </c>
      <c r="O8" s="54">
        <v>71.2</v>
      </c>
      <c r="P8" s="54">
        <v>54.9</v>
      </c>
      <c r="Q8" s="54">
        <v>49.5</v>
      </c>
      <c r="R8" s="54">
        <v>72.5</v>
      </c>
      <c r="S8" s="54">
        <v>85.8</v>
      </c>
      <c r="T8" s="54">
        <v>102</v>
      </c>
      <c r="U8" s="54">
        <v>115</v>
      </c>
      <c r="V8" s="54">
        <v>133</v>
      </c>
      <c r="W8" s="54">
        <v>149</v>
      </c>
      <c r="X8" s="54">
        <v>161</v>
      </c>
      <c r="Y8" s="54">
        <v>178</v>
      </c>
      <c r="Z8" s="54">
        <v>194.9</v>
      </c>
      <c r="AA8" s="54">
        <v>217.3</v>
      </c>
      <c r="AB8" s="54">
        <v>235.4</v>
      </c>
      <c r="AC8" s="54">
        <v>246.9</v>
      </c>
      <c r="AD8" s="54">
        <v>262.5</v>
      </c>
      <c r="AE8" s="54">
        <v>294.3</v>
      </c>
      <c r="AF8" s="54">
        <v>316.5</v>
      </c>
      <c r="AG8" s="54">
        <v>333.2</v>
      </c>
      <c r="AH8" s="54">
        <v>358.5</v>
      </c>
      <c r="AI8" s="54">
        <v>378</v>
      </c>
      <c r="AJ8" s="54">
        <v>415.6</v>
      </c>
      <c r="AK8" s="54">
        <v>433.4</v>
      </c>
      <c r="AL8" s="54">
        <v>464.2</v>
      </c>
      <c r="AM8" s="54">
        <v>479.8</v>
      </c>
      <c r="AN8" s="54">
        <v>515.20000000000005</v>
      </c>
      <c r="AO8" s="54">
        <v>543.1</v>
      </c>
      <c r="AP8" s="54">
        <v>571.79999999999995</v>
      </c>
      <c r="AQ8" s="54">
        <v>590</v>
      </c>
      <c r="AR8" s="54">
        <v>661</v>
      </c>
      <c r="AS8" s="54">
        <v>702</v>
      </c>
      <c r="AT8" s="54">
        <v>703.2</v>
      </c>
      <c r="AU8" s="54">
        <v>702.2</v>
      </c>
      <c r="AV8" s="54">
        <v>735.4</v>
      </c>
      <c r="AW8" s="54">
        <v>797.1</v>
      </c>
      <c r="AX8" s="54">
        <v>853</v>
      </c>
      <c r="AY8" s="54">
        <v>872.4</v>
      </c>
      <c r="AZ8" s="54">
        <v>883.1</v>
      </c>
      <c r="BA8" s="54">
        <v>886.7</v>
      </c>
      <c r="BB8" s="54">
        <v>887.4</v>
      </c>
      <c r="BC8" s="54">
        <v>916.6</v>
      </c>
      <c r="BD8" s="54">
        <v>941.1</v>
      </c>
      <c r="BE8" s="54">
        <v>959.4</v>
      </c>
      <c r="BF8" s="54">
        <v>1008</v>
      </c>
      <c r="BG8" s="54">
        <v>1053</v>
      </c>
      <c r="BH8" s="54">
        <v>1118</v>
      </c>
      <c r="BI8" s="54">
        <v>1041.9961719999999</v>
      </c>
      <c r="BJ8" s="54">
        <v>1039.0795000000001</v>
      </c>
      <c r="BK8" s="54">
        <v>1185</v>
      </c>
      <c r="BL8" s="54">
        <v>1153.1289999999999</v>
      </c>
      <c r="BM8" s="54">
        <v>1292.4000000000001</v>
      </c>
      <c r="BN8" s="54">
        <v>1370</v>
      </c>
      <c r="BO8" s="54">
        <v>1445</v>
      </c>
      <c r="BP8" s="54">
        <v>1493</v>
      </c>
      <c r="BQ8" s="54">
        <v>1547</v>
      </c>
      <c r="BR8" s="64">
        <v>1540</v>
      </c>
      <c r="BS8" s="64">
        <v>1600</v>
      </c>
      <c r="BT8" s="64">
        <v>1660</v>
      </c>
      <c r="BU8" s="64">
        <v>1750</v>
      </c>
      <c r="BV8" s="64">
        <v>1850</v>
      </c>
      <c r="BW8" s="64">
        <v>2020</v>
      </c>
      <c r="BX8" s="64">
        <v>2190</v>
      </c>
      <c r="BY8" s="54">
        <v>2350</v>
      </c>
      <c r="BZ8" s="54">
        <v>2620</v>
      </c>
      <c r="CA8" s="54">
        <v>2820</v>
      </c>
      <c r="CB8" s="54">
        <v>2850</v>
      </c>
      <c r="CC8" s="64">
        <v>3030</v>
      </c>
      <c r="CD8" s="64">
        <v>3310</v>
      </c>
      <c r="CE8" s="64">
        <v>3610</v>
      </c>
      <c r="CF8" s="54">
        <v>3800</v>
      </c>
      <c r="CG8" s="54">
        <v>4000</v>
      </c>
      <c r="CH8" s="64">
        <v>4190</v>
      </c>
      <c r="CI8" s="54">
        <v>4100</v>
      </c>
      <c r="CJ8" s="54">
        <v>4140</v>
      </c>
      <c r="CK8" s="64">
        <v>4100</v>
      </c>
      <c r="CL8" s="54">
        <v>4050</v>
      </c>
      <c r="CM8" s="54">
        <v>4100</v>
      </c>
      <c r="CN8" s="53">
        <v>4200</v>
      </c>
      <c r="CO8" s="53">
        <v>4400</v>
      </c>
      <c r="CP8" s="53">
        <f t="shared" si="0"/>
        <v>109487.3850186982</v>
      </c>
    </row>
    <row r="9" spans="1:94" ht="15" x14ac:dyDescent="0.3">
      <c r="A9" s="51" t="s">
        <v>410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</row>
    <row r="10" spans="1:94" ht="15" x14ac:dyDescent="0.3">
      <c r="A10" s="51" t="s">
        <v>438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</row>
    <row r="11" spans="1:94" ht="15" x14ac:dyDescent="0.3">
      <c r="A11" s="51" t="s">
        <v>433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</row>
    <row r="12" spans="1:94" ht="15" x14ac:dyDescent="0.3">
      <c r="A12" s="51" t="s">
        <v>434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</row>
    <row r="13" spans="1:94" ht="15" x14ac:dyDescent="0.3">
      <c r="A13" s="51" t="s">
        <v>435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</row>
    <row r="14" spans="1:94" x14ac:dyDescent="0.25">
      <c r="A14" s="80"/>
      <c r="B14" s="51" t="s">
        <v>411</v>
      </c>
    </row>
    <row r="15" spans="1:94" x14ac:dyDescent="0.25">
      <c r="A15" s="51" t="s">
        <v>437</v>
      </c>
    </row>
    <row r="16" spans="1:94" x14ac:dyDescent="0.25">
      <c r="A16" s="51"/>
    </row>
    <row r="17" spans="1:94" s="51" customFormat="1" ht="12.7" x14ac:dyDescent="0.25">
      <c r="A17" s="4" t="s">
        <v>16</v>
      </c>
      <c r="B17" s="4">
        <v>1930</v>
      </c>
      <c r="C17" s="4">
        <v>1931</v>
      </c>
      <c r="D17" s="4">
        <v>1932</v>
      </c>
      <c r="E17" s="4">
        <v>1933</v>
      </c>
      <c r="F17" s="4">
        <v>1934</v>
      </c>
      <c r="G17" s="4">
        <v>1935</v>
      </c>
      <c r="H17" s="4">
        <v>1936</v>
      </c>
      <c r="I17" s="4">
        <v>1937</v>
      </c>
      <c r="J17" s="4">
        <v>1938</v>
      </c>
      <c r="K17" s="4">
        <v>1939</v>
      </c>
      <c r="L17" s="4">
        <v>1940</v>
      </c>
      <c r="M17" s="4">
        <v>1941</v>
      </c>
      <c r="N17" s="4">
        <v>1942</v>
      </c>
      <c r="O17" s="4">
        <v>1943</v>
      </c>
      <c r="P17" s="4">
        <v>1944</v>
      </c>
      <c r="Q17" s="4">
        <v>1945</v>
      </c>
      <c r="R17" s="4">
        <v>1946</v>
      </c>
      <c r="S17" s="4">
        <v>1947</v>
      </c>
      <c r="T17" s="4">
        <v>1948</v>
      </c>
      <c r="U17" s="4">
        <v>1949</v>
      </c>
      <c r="V17" s="4">
        <v>1950</v>
      </c>
      <c r="W17" s="4">
        <v>1951</v>
      </c>
      <c r="X17" s="4">
        <v>1952</v>
      </c>
      <c r="Y17" s="4">
        <v>1953</v>
      </c>
      <c r="Z17" s="4">
        <v>1954</v>
      </c>
      <c r="AA17" s="4">
        <v>1955</v>
      </c>
      <c r="AB17" s="4">
        <v>1956</v>
      </c>
      <c r="AC17" s="4">
        <v>1957</v>
      </c>
      <c r="AD17" s="4">
        <v>1958</v>
      </c>
      <c r="AE17" s="4">
        <v>1959</v>
      </c>
      <c r="AF17" s="4">
        <v>1960</v>
      </c>
      <c r="AG17" s="4">
        <v>1961</v>
      </c>
      <c r="AH17" s="4">
        <v>1962</v>
      </c>
      <c r="AI17" s="4">
        <v>1963</v>
      </c>
      <c r="AJ17" s="4">
        <v>1964</v>
      </c>
      <c r="AK17" s="4">
        <v>1965</v>
      </c>
      <c r="AL17" s="4">
        <v>1966</v>
      </c>
      <c r="AM17" s="4">
        <v>1967</v>
      </c>
      <c r="AN17" s="4">
        <v>1968</v>
      </c>
      <c r="AO17" s="4">
        <v>1969</v>
      </c>
      <c r="AP17" s="4">
        <v>1970</v>
      </c>
      <c r="AQ17" s="4">
        <v>1971</v>
      </c>
      <c r="AR17" s="4">
        <v>1972</v>
      </c>
      <c r="AS17" s="4">
        <v>1973</v>
      </c>
      <c r="AT17" s="4">
        <v>1974</v>
      </c>
      <c r="AU17" s="4">
        <v>1975</v>
      </c>
      <c r="AV17" s="4">
        <v>1976</v>
      </c>
      <c r="AW17" s="4">
        <v>1977</v>
      </c>
      <c r="AX17" s="4">
        <v>1978</v>
      </c>
      <c r="AY17" s="4">
        <v>1979</v>
      </c>
      <c r="AZ17" s="4">
        <v>1980</v>
      </c>
      <c r="BA17" s="4">
        <v>1981</v>
      </c>
      <c r="BB17" s="4">
        <v>1982</v>
      </c>
      <c r="BC17" s="4">
        <v>1983</v>
      </c>
      <c r="BD17" s="4">
        <v>1984</v>
      </c>
      <c r="BE17" s="4">
        <v>1985</v>
      </c>
      <c r="BF17" s="4">
        <v>1986</v>
      </c>
      <c r="BG17" s="4">
        <v>1987</v>
      </c>
      <c r="BH17" s="4">
        <v>1988</v>
      </c>
      <c r="BI17" s="4">
        <v>1989</v>
      </c>
      <c r="BJ17" s="4">
        <v>1990</v>
      </c>
      <c r="BK17" s="4">
        <v>1991</v>
      </c>
      <c r="BL17" s="4">
        <v>1992</v>
      </c>
      <c r="BM17" s="4">
        <v>1993</v>
      </c>
      <c r="BN17" s="4">
        <v>1994</v>
      </c>
      <c r="BO17" s="4">
        <v>1995</v>
      </c>
      <c r="BP17" s="4">
        <v>1996</v>
      </c>
      <c r="BQ17" s="4">
        <v>1997</v>
      </c>
      <c r="BR17" s="4">
        <v>1998</v>
      </c>
      <c r="BS17" s="4">
        <v>1999</v>
      </c>
      <c r="BT17" s="4">
        <v>2000</v>
      </c>
      <c r="BU17" s="4">
        <v>2001</v>
      </c>
      <c r="BV17" s="4">
        <v>2002</v>
      </c>
      <c r="BW17" s="4">
        <v>2003</v>
      </c>
      <c r="BX17" s="4">
        <v>2004</v>
      </c>
      <c r="BY17" s="4">
        <v>2005</v>
      </c>
      <c r="BZ17" s="4">
        <v>2006</v>
      </c>
      <c r="CA17" s="4">
        <v>2007</v>
      </c>
      <c r="CB17" s="4">
        <v>2008</v>
      </c>
      <c r="CC17" s="4">
        <v>2009</v>
      </c>
      <c r="CD17" s="4">
        <v>2010</v>
      </c>
      <c r="CE17" s="4">
        <v>2011</v>
      </c>
      <c r="CF17" s="4">
        <v>2012</v>
      </c>
      <c r="CG17" s="4">
        <v>2013</v>
      </c>
      <c r="CH17" s="4">
        <v>2014</v>
      </c>
      <c r="CI17" s="4">
        <v>2015</v>
      </c>
      <c r="CJ17" s="4">
        <v>2016</v>
      </c>
      <c r="CK17" s="4">
        <v>2017</v>
      </c>
      <c r="CL17" s="4">
        <v>2018</v>
      </c>
      <c r="CM17" s="4">
        <v>2019</v>
      </c>
      <c r="CN17" s="4">
        <v>2020</v>
      </c>
      <c r="CO17" s="4">
        <v>2021</v>
      </c>
      <c r="CP17" s="4" t="s">
        <v>9</v>
      </c>
    </row>
    <row r="18" spans="1:94" x14ac:dyDescent="0.25">
      <c r="A18" s="4" t="s">
        <v>13</v>
      </c>
      <c r="B18" s="98" t="s">
        <v>17</v>
      </c>
      <c r="C18" s="99">
        <v>0.58799999999999997</v>
      </c>
      <c r="D18" s="99">
        <v>0.59199999999999997</v>
      </c>
      <c r="E18" s="99">
        <v>0.623</v>
      </c>
      <c r="F18" s="99">
        <v>0.76700000000000002</v>
      </c>
      <c r="G18" s="99">
        <v>0.89200000000000002</v>
      </c>
      <c r="H18" s="99">
        <v>0.97699999999999998</v>
      </c>
      <c r="I18" s="99">
        <v>1.1419999999999999</v>
      </c>
      <c r="J18" s="100">
        <f>I18+($M$18-$I$18)/4</f>
        <v>1.3919999999999999</v>
      </c>
      <c r="K18" s="100">
        <f>J18+($M$18-$I$18)/4</f>
        <v>1.6419999999999999</v>
      </c>
      <c r="L18" s="100">
        <f>K18+($M$18-$I$18)/4</f>
        <v>1.8919999999999999</v>
      </c>
      <c r="M18" s="99">
        <v>2.1419999999999999</v>
      </c>
      <c r="N18" s="99">
        <v>2.2200000000000002</v>
      </c>
      <c r="O18" s="99">
        <v>2.1459999999999999</v>
      </c>
      <c r="P18" s="99">
        <v>2.077</v>
      </c>
      <c r="Q18" s="99">
        <v>2.1800000000000002</v>
      </c>
      <c r="R18" s="99">
        <v>1.9690000000000001</v>
      </c>
      <c r="S18" s="101">
        <v>1.4710000000000001</v>
      </c>
      <c r="T18" s="99">
        <v>1.5780000000000001</v>
      </c>
      <c r="U18" s="99">
        <v>2.1360000000000001</v>
      </c>
      <c r="V18" s="102">
        <v>2.6520000000000001</v>
      </c>
      <c r="W18" s="102">
        <v>3.2519999999999998</v>
      </c>
      <c r="X18" s="102">
        <v>3.5939999999999999</v>
      </c>
      <c r="Y18" s="102">
        <v>3.84</v>
      </c>
      <c r="Z18" s="103">
        <f>Z19*AVERAGE($V$20:$Y$20)</f>
        <v>4.4380448459684798</v>
      </c>
      <c r="AA18" s="103">
        <f t="shared" ref="AA18:AO18" si="3">AA19*AVERAGE($V$20:$Y$20)</f>
        <v>4.5591398016057578</v>
      </c>
      <c r="AB18" s="103">
        <f t="shared" si="3"/>
        <v>5.0071911374636882</v>
      </c>
      <c r="AC18" s="103">
        <f t="shared" si="3"/>
        <v>5.6900984647477193</v>
      </c>
      <c r="AD18" s="103">
        <f t="shared" si="3"/>
        <v>6.198185609597652</v>
      </c>
      <c r="AE18" s="103">
        <f t="shared" si="3"/>
        <v>6.9211736616348682</v>
      </c>
      <c r="AF18" s="103">
        <f t="shared" si="3"/>
        <v>7.8452475625401838</v>
      </c>
      <c r="AG18" s="103">
        <f t="shared" si="3"/>
        <v>8.245202028694294</v>
      </c>
      <c r="AH18" s="103">
        <f t="shared" si="3"/>
        <v>8.5871673611629458</v>
      </c>
      <c r="AI18" s="103">
        <f t="shared" si="3"/>
        <v>9.3551822699441622</v>
      </c>
      <c r="AJ18" s="103">
        <f t="shared" si="3"/>
        <v>9.6901547951154505</v>
      </c>
      <c r="AK18" s="103">
        <f t="shared" si="3"/>
        <v>10.578241321880675</v>
      </c>
      <c r="AL18" s="103">
        <f t="shared" si="3"/>
        <v>11.051023317692696</v>
      </c>
      <c r="AM18" s="103">
        <f t="shared" si="3"/>
        <v>11.693679363947998</v>
      </c>
      <c r="AN18" s="103">
        <f t="shared" si="3"/>
        <v>11.940474294662284</v>
      </c>
      <c r="AO18" s="103">
        <f t="shared" si="3"/>
        <v>13.260409311108617</v>
      </c>
      <c r="AP18" s="104">
        <f>AP21*0.90718474/1000</f>
        <v>13.543360983460001</v>
      </c>
      <c r="AQ18" s="104">
        <f t="shared" ref="AQ18:BH18" si="4">AQ21*0.90718474/1000</f>
        <v>14.89415906132</v>
      </c>
      <c r="AR18" s="104">
        <f t="shared" si="4"/>
        <v>15.75598456432</v>
      </c>
      <c r="AS18" s="104">
        <f t="shared" si="4"/>
        <v>15.005742784340001</v>
      </c>
      <c r="AT18" s="104">
        <f t="shared" si="4"/>
        <v>14.283623731300001</v>
      </c>
      <c r="AU18" s="104">
        <f t="shared" si="4"/>
        <v>16.234070922300003</v>
      </c>
      <c r="AV18" s="104">
        <f t="shared" si="4"/>
        <v>18.696170306660001</v>
      </c>
      <c r="AW18" s="104">
        <f t="shared" si="4"/>
        <v>19.059951387400002</v>
      </c>
      <c r="AX18" s="104">
        <f t="shared" si="4"/>
        <v>19.559810179140001</v>
      </c>
      <c r="AY18" s="104">
        <f t="shared" si="4"/>
        <v>18.264350370420001</v>
      </c>
      <c r="AZ18" s="104">
        <f t="shared" si="4"/>
        <v>17.700081462140002</v>
      </c>
      <c r="BA18" s="104">
        <f t="shared" si="4"/>
        <v>20.760015590160002</v>
      </c>
      <c r="BB18" s="104">
        <f t="shared" si="4"/>
        <v>22.498181552000002</v>
      </c>
      <c r="BC18" s="104">
        <f t="shared" si="4"/>
        <v>25.355813483000002</v>
      </c>
      <c r="BD18" s="104">
        <f t="shared" si="4"/>
        <v>29.029911680000001</v>
      </c>
      <c r="BE18" s="104">
        <f t="shared" si="4"/>
        <v>33.029689198660002</v>
      </c>
      <c r="BF18" s="104">
        <f t="shared" si="4"/>
        <v>36.399880507760003</v>
      </c>
      <c r="BG18" s="104">
        <f t="shared" si="4"/>
        <v>36.979571556620002</v>
      </c>
      <c r="BH18" s="104">
        <f t="shared" si="4"/>
        <v>40.699936175360001</v>
      </c>
      <c r="BI18" s="102">
        <v>46</v>
      </c>
      <c r="BJ18" s="102">
        <v>49</v>
      </c>
      <c r="BK18" s="102">
        <v>51</v>
      </c>
      <c r="BL18" s="102">
        <v>50</v>
      </c>
      <c r="BM18" s="102">
        <v>53.811999999999998</v>
      </c>
      <c r="BN18" s="102">
        <v>57</v>
      </c>
      <c r="BO18" s="102">
        <v>62</v>
      </c>
      <c r="BP18" s="102">
        <v>75</v>
      </c>
      <c r="BQ18" s="102">
        <v>80</v>
      </c>
      <c r="BR18" s="102">
        <v>85</v>
      </c>
      <c r="BS18" s="102">
        <v>90</v>
      </c>
      <c r="BT18" s="102">
        <v>95</v>
      </c>
      <c r="BU18" s="102">
        <v>100</v>
      </c>
      <c r="BV18" s="102">
        <v>115</v>
      </c>
      <c r="BW18" s="102">
        <v>123</v>
      </c>
      <c r="BX18" s="102">
        <v>130</v>
      </c>
      <c r="BY18" s="102">
        <v>145</v>
      </c>
      <c r="BZ18" s="102">
        <v>160</v>
      </c>
      <c r="CA18" s="102">
        <v>170</v>
      </c>
      <c r="CB18" s="102">
        <v>185</v>
      </c>
      <c r="CC18" s="102">
        <v>205</v>
      </c>
      <c r="CD18" s="102">
        <v>220</v>
      </c>
      <c r="CE18" s="102">
        <v>240</v>
      </c>
      <c r="CF18" s="102">
        <v>270</v>
      </c>
      <c r="CG18" s="102">
        <v>280</v>
      </c>
      <c r="CH18" s="102">
        <v>280</v>
      </c>
      <c r="CI18" s="102">
        <v>300</v>
      </c>
      <c r="CJ18" s="102">
        <v>290</v>
      </c>
      <c r="CK18" s="102">
        <v>290</v>
      </c>
      <c r="CL18" s="102">
        <v>300</v>
      </c>
      <c r="CM18" s="102">
        <v>320</v>
      </c>
      <c r="CN18" s="102">
        <v>295</v>
      </c>
      <c r="CO18" s="102">
        <v>330</v>
      </c>
      <c r="CP18" s="53">
        <f>SUM(B18:CM18)</f>
        <v>5521.3869206441277</v>
      </c>
    </row>
    <row r="19" spans="1:94" x14ac:dyDescent="0.25">
      <c r="A19" s="82" t="s">
        <v>18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9">
        <v>15549</v>
      </c>
      <c r="W19" s="89">
        <v>19067</v>
      </c>
      <c r="X19" s="89">
        <v>21072</v>
      </c>
      <c r="Y19" s="89">
        <v>22515</v>
      </c>
      <c r="Z19" s="83">
        <v>26021</v>
      </c>
      <c r="AA19" s="83">
        <v>26731</v>
      </c>
      <c r="AB19" s="83">
        <v>29358</v>
      </c>
      <c r="AC19" s="83">
        <v>33362</v>
      </c>
      <c r="AD19" s="83">
        <v>36341</v>
      </c>
      <c r="AE19" s="83">
        <v>40580</v>
      </c>
      <c r="AF19" s="83">
        <v>45998</v>
      </c>
      <c r="AG19" s="83">
        <v>48343</v>
      </c>
      <c r="AH19" s="83">
        <v>50348</v>
      </c>
      <c r="AI19" s="83">
        <v>54851</v>
      </c>
      <c r="AJ19" s="83">
        <v>56815</v>
      </c>
      <c r="AK19" s="83">
        <v>62022</v>
      </c>
      <c r="AL19" s="83">
        <v>64794</v>
      </c>
      <c r="AM19" s="83">
        <v>68562</v>
      </c>
      <c r="AN19" s="83">
        <v>70009</v>
      </c>
      <c r="AO19" s="83">
        <v>77748</v>
      </c>
      <c r="AP19" s="83">
        <v>79407</v>
      </c>
      <c r="AQ19" s="83">
        <v>87329</v>
      </c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</row>
    <row r="20" spans="1:94" x14ac:dyDescent="0.25">
      <c r="A20" s="82" t="s">
        <v>19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>
        <f>V18/V19</f>
        <v>1.7055759212811114E-4</v>
      </c>
      <c r="W20" s="83">
        <f>W18/W19</f>
        <v>1.7055645880316778E-4</v>
      </c>
      <c r="X20" s="83">
        <f>X18/X19</f>
        <v>1.7055808656036447E-4</v>
      </c>
      <c r="Y20" s="83">
        <f>Y18/Y19</f>
        <v>1.7055296469020652E-4</v>
      </c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</row>
    <row r="21" spans="1:94" x14ac:dyDescent="0.25">
      <c r="A21" s="82" t="s">
        <v>20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3">
        <v>14929</v>
      </c>
      <c r="AQ21" s="83">
        <v>16418</v>
      </c>
      <c r="AR21" s="83">
        <v>17368</v>
      </c>
      <c r="AS21" s="83">
        <v>16541</v>
      </c>
      <c r="AT21" s="83">
        <v>15745</v>
      </c>
      <c r="AU21" s="83">
        <v>17895</v>
      </c>
      <c r="AV21" s="83">
        <v>20609</v>
      </c>
      <c r="AW21" s="83">
        <v>21010</v>
      </c>
      <c r="AX21" s="83">
        <v>21561</v>
      </c>
      <c r="AY21" s="83">
        <v>20133</v>
      </c>
      <c r="AZ21" s="83">
        <v>19511</v>
      </c>
      <c r="BA21" s="83">
        <v>22884</v>
      </c>
      <c r="BB21" s="83">
        <v>24800</v>
      </c>
      <c r="BC21" s="83">
        <v>27950</v>
      </c>
      <c r="BD21" s="83">
        <v>32000</v>
      </c>
      <c r="BE21" s="83">
        <v>36409</v>
      </c>
      <c r="BF21" s="83">
        <v>40124</v>
      </c>
      <c r="BG21" s="83">
        <v>40763</v>
      </c>
      <c r="BH21" s="83">
        <v>44864</v>
      </c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</row>
    <row r="22" spans="1:94" x14ac:dyDescent="0.25">
      <c r="A22" s="51"/>
      <c r="B22" s="81"/>
      <c r="J22" s="88"/>
      <c r="K22" s="88"/>
      <c r="L22" s="88"/>
      <c r="S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</row>
    <row r="23" spans="1:94" x14ac:dyDescent="0.25">
      <c r="A23" s="51" t="s">
        <v>21</v>
      </c>
    </row>
    <row r="24" spans="1:94" x14ac:dyDescent="0.25">
      <c r="A24" s="51" t="s">
        <v>437</v>
      </c>
    </row>
    <row r="25" spans="1:94" x14ac:dyDescent="0.25">
      <c r="A25" s="84"/>
      <c r="B25" s="51" t="s">
        <v>22</v>
      </c>
    </row>
    <row r="26" spans="1:94" x14ac:dyDescent="0.25">
      <c r="A26" s="85"/>
      <c r="B26" s="51" t="s">
        <v>23</v>
      </c>
    </row>
    <row r="27" spans="1:94" x14ac:dyDescent="0.25">
      <c r="A27" s="86"/>
      <c r="B27" s="51" t="s">
        <v>24</v>
      </c>
    </row>
    <row r="28" spans="1:94" ht="15" x14ac:dyDescent="0.3">
      <c r="A28" s="87"/>
      <c r="B28" s="51" t="s">
        <v>374</v>
      </c>
      <c r="C28" s="2"/>
      <c r="D28" s="2"/>
      <c r="E28" s="2"/>
      <c r="F28" s="2"/>
      <c r="G28" s="51"/>
      <c r="H28" s="51"/>
      <c r="I28" s="51"/>
      <c r="J28" s="51"/>
      <c r="K28" s="51"/>
      <c r="L28" s="51"/>
      <c r="M28" s="51"/>
      <c r="N28" s="51"/>
    </row>
    <row r="29" spans="1:94" ht="15" x14ac:dyDescent="0.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</sheetData>
  <phoneticPr fontId="26" type="noConversion"/>
  <pageMargins left="0.69930555555555596" right="0.69930555555555596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Q17"/>
  <sheetViews>
    <sheetView zoomScale="70" zoomScaleNormal="70" workbookViewId="0">
      <selection activeCell="H16" sqref="H16"/>
    </sheetView>
  </sheetViews>
  <sheetFormatPr defaultColWidth="9" defaultRowHeight="14.4" x14ac:dyDescent="0.25"/>
  <cols>
    <col min="1" max="1" width="25.796875" customWidth="1"/>
  </cols>
  <sheetData>
    <row r="1" spans="1:95" ht="15" x14ac:dyDescent="0.3">
      <c r="A1" s="2" t="s">
        <v>25</v>
      </c>
    </row>
    <row r="2" spans="1:95" s="52" customFormat="1" x14ac:dyDescent="0.3">
      <c r="A2" s="55"/>
      <c r="B2" s="3">
        <v>1930</v>
      </c>
      <c r="C2" s="3">
        <v>1931</v>
      </c>
      <c r="D2" s="3">
        <v>1932</v>
      </c>
      <c r="E2" s="3">
        <v>1933</v>
      </c>
      <c r="F2" s="3">
        <v>1934</v>
      </c>
      <c r="G2" s="3">
        <v>1935</v>
      </c>
      <c r="H2" s="3">
        <v>1936</v>
      </c>
      <c r="I2" s="3">
        <v>1937</v>
      </c>
      <c r="J2" s="3">
        <v>1938</v>
      </c>
      <c r="K2" s="3">
        <v>1939</v>
      </c>
      <c r="L2" s="3">
        <v>1940</v>
      </c>
      <c r="M2" s="3">
        <v>1941</v>
      </c>
      <c r="N2" s="3">
        <v>1942</v>
      </c>
      <c r="O2" s="3">
        <v>1943</v>
      </c>
      <c r="P2" s="3">
        <v>1944</v>
      </c>
      <c r="Q2" s="3">
        <v>1945</v>
      </c>
      <c r="R2" s="3">
        <v>1946</v>
      </c>
      <c r="S2" s="3">
        <v>1947</v>
      </c>
      <c r="T2" s="3">
        <v>1948</v>
      </c>
      <c r="U2" s="3">
        <v>1949</v>
      </c>
      <c r="V2" s="3">
        <v>1950</v>
      </c>
      <c r="W2" s="3">
        <v>1951</v>
      </c>
      <c r="X2" s="3">
        <v>1952</v>
      </c>
      <c r="Y2" s="3">
        <v>1953</v>
      </c>
      <c r="Z2" s="3">
        <v>1954</v>
      </c>
      <c r="AA2" s="3">
        <v>1955</v>
      </c>
      <c r="AB2" s="3">
        <v>1956</v>
      </c>
      <c r="AC2" s="3">
        <v>1957</v>
      </c>
      <c r="AD2" s="3">
        <v>1958</v>
      </c>
      <c r="AE2" s="3">
        <v>1959</v>
      </c>
      <c r="AF2" s="3">
        <v>1960</v>
      </c>
      <c r="AG2" s="3">
        <v>1961</v>
      </c>
      <c r="AH2" s="3">
        <v>1962</v>
      </c>
      <c r="AI2" s="3">
        <v>1963</v>
      </c>
      <c r="AJ2" s="3">
        <v>1964</v>
      </c>
      <c r="AK2" s="3">
        <v>1965</v>
      </c>
      <c r="AL2" s="3">
        <v>1966</v>
      </c>
      <c r="AM2" s="3">
        <v>1967</v>
      </c>
      <c r="AN2" s="3">
        <v>1968</v>
      </c>
      <c r="AO2" s="3">
        <v>1969</v>
      </c>
      <c r="AP2" s="3">
        <v>1970</v>
      </c>
      <c r="AQ2" s="3">
        <v>1971</v>
      </c>
      <c r="AR2" s="3">
        <v>1972</v>
      </c>
      <c r="AS2" s="3">
        <v>1973</v>
      </c>
      <c r="AT2" s="3">
        <v>1974</v>
      </c>
      <c r="AU2" s="3">
        <v>1975</v>
      </c>
      <c r="AV2" s="3">
        <v>1976</v>
      </c>
      <c r="AW2" s="3">
        <v>1977</v>
      </c>
      <c r="AX2" s="3">
        <v>1978</v>
      </c>
      <c r="AY2" s="3">
        <v>1979</v>
      </c>
      <c r="AZ2" s="3">
        <v>1980</v>
      </c>
      <c r="BA2" s="3">
        <v>1981</v>
      </c>
      <c r="BB2" s="3">
        <v>1982</v>
      </c>
      <c r="BC2" s="3">
        <v>1983</v>
      </c>
      <c r="BD2" s="3">
        <v>1984</v>
      </c>
      <c r="BE2" s="3">
        <v>1985</v>
      </c>
      <c r="BF2" s="3">
        <v>1986</v>
      </c>
      <c r="BG2" s="3">
        <v>1987</v>
      </c>
      <c r="BH2" s="3">
        <v>1988</v>
      </c>
      <c r="BI2" s="3">
        <v>1989</v>
      </c>
      <c r="BJ2" s="3">
        <v>1990</v>
      </c>
      <c r="BK2" s="3" t="s">
        <v>26</v>
      </c>
      <c r="BL2" s="3" t="s">
        <v>27</v>
      </c>
      <c r="BM2" s="3" t="s">
        <v>28</v>
      </c>
      <c r="BN2" s="3" t="s">
        <v>29</v>
      </c>
      <c r="BO2" s="3">
        <v>1995</v>
      </c>
      <c r="BP2" s="3" t="s">
        <v>30</v>
      </c>
      <c r="BQ2" s="3" t="s">
        <v>31</v>
      </c>
      <c r="BR2" s="3" t="s">
        <v>32</v>
      </c>
      <c r="BS2" s="3" t="s">
        <v>33</v>
      </c>
      <c r="BT2" s="3">
        <v>2000</v>
      </c>
      <c r="BU2" s="3">
        <v>2001</v>
      </c>
      <c r="BV2" s="3">
        <v>2002</v>
      </c>
      <c r="BW2" s="3">
        <v>2003</v>
      </c>
      <c r="BX2" s="3">
        <v>2004</v>
      </c>
      <c r="BY2" s="3">
        <v>2005</v>
      </c>
      <c r="BZ2" s="3" t="s">
        <v>34</v>
      </c>
      <c r="CA2" s="3" t="s">
        <v>35</v>
      </c>
      <c r="CB2" s="3" t="s">
        <v>36</v>
      </c>
      <c r="CC2" s="3" t="s">
        <v>37</v>
      </c>
      <c r="CD2" s="3" t="s">
        <v>38</v>
      </c>
      <c r="CE2" s="3">
        <v>2011</v>
      </c>
      <c r="CF2" s="3">
        <v>2012</v>
      </c>
      <c r="CG2" s="3">
        <v>2013</v>
      </c>
      <c r="CH2" s="3">
        <v>2014</v>
      </c>
      <c r="CI2" s="3">
        <v>2015</v>
      </c>
      <c r="CJ2" s="3">
        <v>2016</v>
      </c>
      <c r="CK2" s="3">
        <v>2017</v>
      </c>
      <c r="CL2" s="3">
        <v>2018</v>
      </c>
      <c r="CM2" s="3">
        <v>2019</v>
      </c>
      <c r="CN2" s="3">
        <v>2020</v>
      </c>
      <c r="CO2" s="3">
        <v>2021</v>
      </c>
      <c r="CP2" s="51"/>
      <c r="CQ2" s="51"/>
    </row>
    <row r="3" spans="1:95" s="52" customFormat="1" x14ac:dyDescent="0.3">
      <c r="A3" s="3" t="s">
        <v>39</v>
      </c>
      <c r="B3" s="21">
        <v>0.86</v>
      </c>
      <c r="C3" s="21">
        <v>0.86</v>
      </c>
      <c r="D3" s="21">
        <v>0.86</v>
      </c>
      <c r="E3" s="21">
        <v>0.86</v>
      </c>
      <c r="F3" s="21">
        <v>0.86</v>
      </c>
      <c r="G3" s="21">
        <v>0.86</v>
      </c>
      <c r="H3" s="21">
        <v>0.86</v>
      </c>
      <c r="I3" s="21">
        <v>0.86</v>
      </c>
      <c r="J3" s="21">
        <v>0.86</v>
      </c>
      <c r="K3" s="21">
        <v>0.86</v>
      </c>
      <c r="L3" s="21">
        <v>0.86</v>
      </c>
      <c r="M3" s="65">
        <f t="shared" ref="M3:AI3" si="0">L3</f>
        <v>0.86</v>
      </c>
      <c r="N3" s="65">
        <f t="shared" si="0"/>
        <v>0.86</v>
      </c>
      <c r="O3" s="65">
        <f t="shared" si="0"/>
        <v>0.86</v>
      </c>
      <c r="P3" s="65">
        <f t="shared" si="0"/>
        <v>0.86</v>
      </c>
      <c r="Q3" s="65">
        <f t="shared" si="0"/>
        <v>0.86</v>
      </c>
      <c r="R3" s="65">
        <f t="shared" si="0"/>
        <v>0.86</v>
      </c>
      <c r="S3" s="65">
        <f t="shared" si="0"/>
        <v>0.86</v>
      </c>
      <c r="T3" s="65">
        <f t="shared" si="0"/>
        <v>0.86</v>
      </c>
      <c r="U3" s="65">
        <f t="shared" si="0"/>
        <v>0.86</v>
      </c>
      <c r="V3" s="65">
        <f t="shared" si="0"/>
        <v>0.86</v>
      </c>
      <c r="W3" s="65">
        <f t="shared" si="0"/>
        <v>0.86</v>
      </c>
      <c r="X3" s="65">
        <f t="shared" si="0"/>
        <v>0.86</v>
      </c>
      <c r="Y3" s="65">
        <f t="shared" si="0"/>
        <v>0.86</v>
      </c>
      <c r="Z3" s="65">
        <f t="shared" si="0"/>
        <v>0.86</v>
      </c>
      <c r="AA3" s="65">
        <f t="shared" si="0"/>
        <v>0.86</v>
      </c>
      <c r="AB3" s="65">
        <f t="shared" si="0"/>
        <v>0.86</v>
      </c>
      <c r="AC3" s="65">
        <f t="shared" si="0"/>
        <v>0.86</v>
      </c>
      <c r="AD3" s="65">
        <f t="shared" si="0"/>
        <v>0.86</v>
      </c>
      <c r="AE3" s="65">
        <f t="shared" si="0"/>
        <v>0.86</v>
      </c>
      <c r="AF3" s="65">
        <f t="shared" si="0"/>
        <v>0.86</v>
      </c>
      <c r="AG3" s="65">
        <f t="shared" si="0"/>
        <v>0.86</v>
      </c>
      <c r="AH3" s="65">
        <f t="shared" si="0"/>
        <v>0.86</v>
      </c>
      <c r="AI3" s="65">
        <f t="shared" si="0"/>
        <v>0.86</v>
      </c>
      <c r="AJ3" s="65">
        <f t="shared" ref="AJ3:BP3" si="1">AI3</f>
        <v>0.86</v>
      </c>
      <c r="AK3" s="65">
        <f t="shared" si="1"/>
        <v>0.86</v>
      </c>
      <c r="AL3" s="65">
        <f t="shared" si="1"/>
        <v>0.86</v>
      </c>
      <c r="AM3" s="65">
        <f t="shared" si="1"/>
        <v>0.86</v>
      </c>
      <c r="AN3" s="65">
        <f t="shared" si="1"/>
        <v>0.86</v>
      </c>
      <c r="AO3" s="65">
        <f t="shared" si="1"/>
        <v>0.86</v>
      </c>
      <c r="AP3" s="65">
        <f t="shared" si="1"/>
        <v>0.86</v>
      </c>
      <c r="AQ3" s="65">
        <f t="shared" si="1"/>
        <v>0.86</v>
      </c>
      <c r="AR3" s="65">
        <f t="shared" si="1"/>
        <v>0.86</v>
      </c>
      <c r="AS3" s="65">
        <f t="shared" si="1"/>
        <v>0.86</v>
      </c>
      <c r="AT3" s="65">
        <f t="shared" si="1"/>
        <v>0.86</v>
      </c>
      <c r="AU3" s="65">
        <f t="shared" si="1"/>
        <v>0.86</v>
      </c>
      <c r="AV3" s="65">
        <f t="shared" si="1"/>
        <v>0.86</v>
      </c>
      <c r="AW3" s="65">
        <f t="shared" si="1"/>
        <v>0.86</v>
      </c>
      <c r="AX3" s="65">
        <f t="shared" si="1"/>
        <v>0.86</v>
      </c>
      <c r="AY3" s="65">
        <f t="shared" si="1"/>
        <v>0.86</v>
      </c>
      <c r="AZ3" s="65">
        <f t="shared" si="1"/>
        <v>0.86</v>
      </c>
      <c r="BA3" s="65">
        <f t="shared" si="1"/>
        <v>0.86</v>
      </c>
      <c r="BB3" s="65">
        <f t="shared" si="1"/>
        <v>0.86</v>
      </c>
      <c r="BC3" s="65">
        <f t="shared" si="1"/>
        <v>0.86</v>
      </c>
      <c r="BD3" s="65">
        <f t="shared" si="1"/>
        <v>0.86</v>
      </c>
      <c r="BE3" s="65">
        <f t="shared" si="1"/>
        <v>0.86</v>
      </c>
      <c r="BF3" s="65">
        <f t="shared" si="1"/>
        <v>0.86</v>
      </c>
      <c r="BG3" s="65">
        <f t="shared" si="1"/>
        <v>0.86</v>
      </c>
      <c r="BH3" s="65">
        <f t="shared" si="1"/>
        <v>0.86</v>
      </c>
      <c r="BI3" s="65">
        <f t="shared" si="1"/>
        <v>0.86</v>
      </c>
      <c r="BJ3" s="65">
        <f t="shared" si="1"/>
        <v>0.86</v>
      </c>
      <c r="BK3" s="65">
        <f t="shared" si="1"/>
        <v>0.86</v>
      </c>
      <c r="BL3" s="65">
        <f t="shared" si="1"/>
        <v>0.86</v>
      </c>
      <c r="BM3" s="65">
        <f t="shared" si="1"/>
        <v>0.86</v>
      </c>
      <c r="BN3" s="65">
        <f t="shared" si="1"/>
        <v>0.86</v>
      </c>
      <c r="BO3" s="65">
        <f t="shared" si="1"/>
        <v>0.86</v>
      </c>
      <c r="BP3" s="65">
        <f t="shared" si="1"/>
        <v>0.86</v>
      </c>
      <c r="BQ3" s="65">
        <f t="shared" ref="BQ3:CM3" si="2">BP3</f>
        <v>0.86</v>
      </c>
      <c r="BR3" s="65">
        <f t="shared" si="2"/>
        <v>0.86</v>
      </c>
      <c r="BS3" s="65">
        <f t="shared" si="2"/>
        <v>0.86</v>
      </c>
      <c r="BT3" s="65">
        <f t="shared" si="2"/>
        <v>0.86</v>
      </c>
      <c r="BU3" s="65">
        <f t="shared" si="2"/>
        <v>0.86</v>
      </c>
      <c r="BV3" s="65">
        <f t="shared" si="2"/>
        <v>0.86</v>
      </c>
      <c r="BW3" s="65">
        <f t="shared" si="2"/>
        <v>0.86</v>
      </c>
      <c r="BX3" s="65">
        <f t="shared" si="2"/>
        <v>0.86</v>
      </c>
      <c r="BY3" s="65">
        <f t="shared" si="2"/>
        <v>0.86</v>
      </c>
      <c r="BZ3" s="65">
        <f t="shared" si="2"/>
        <v>0.86</v>
      </c>
      <c r="CA3" s="65">
        <f t="shared" si="2"/>
        <v>0.86</v>
      </c>
      <c r="CB3" s="65">
        <f t="shared" si="2"/>
        <v>0.86</v>
      </c>
      <c r="CC3" s="65">
        <f t="shared" si="2"/>
        <v>0.86</v>
      </c>
      <c r="CD3" s="65">
        <f t="shared" si="2"/>
        <v>0.86</v>
      </c>
      <c r="CE3" s="65">
        <f t="shared" si="2"/>
        <v>0.86</v>
      </c>
      <c r="CF3" s="65">
        <f t="shared" si="2"/>
        <v>0.86</v>
      </c>
      <c r="CG3" s="65">
        <f t="shared" si="2"/>
        <v>0.86</v>
      </c>
      <c r="CH3" s="65">
        <f t="shared" si="2"/>
        <v>0.86</v>
      </c>
      <c r="CI3" s="65">
        <f t="shared" si="2"/>
        <v>0.86</v>
      </c>
      <c r="CJ3" s="65">
        <f t="shared" si="2"/>
        <v>0.86</v>
      </c>
      <c r="CK3" s="65">
        <f t="shared" si="2"/>
        <v>0.86</v>
      </c>
      <c r="CL3" s="65">
        <f t="shared" si="2"/>
        <v>0.86</v>
      </c>
      <c r="CM3" s="65">
        <f t="shared" si="2"/>
        <v>0.86</v>
      </c>
      <c r="CN3" s="112">
        <v>0.88700000000000001</v>
      </c>
      <c r="CO3" s="112">
        <v>0.85799999999999998</v>
      </c>
      <c r="CP3" s="51"/>
      <c r="CQ3" s="51"/>
    </row>
    <row r="4" spans="1:95" s="52" customFormat="1" x14ac:dyDescent="0.3">
      <c r="A4" s="56" t="s">
        <v>40</v>
      </c>
      <c r="B4" s="21">
        <v>0.86</v>
      </c>
      <c r="C4" s="21">
        <v>0.86</v>
      </c>
      <c r="D4" s="21">
        <v>0.86</v>
      </c>
      <c r="E4" s="21">
        <v>0.86</v>
      </c>
      <c r="F4" s="21">
        <v>0.86</v>
      </c>
      <c r="G4" s="21">
        <v>0.86</v>
      </c>
      <c r="H4" s="21">
        <v>0.86</v>
      </c>
      <c r="I4" s="21">
        <v>0.86</v>
      </c>
      <c r="J4" s="21">
        <v>0.86</v>
      </c>
      <c r="K4" s="21">
        <v>0.86</v>
      </c>
      <c r="L4" s="21">
        <v>0.86</v>
      </c>
      <c r="M4" s="65">
        <f t="shared" ref="M4:AI4" si="3">L4</f>
        <v>0.86</v>
      </c>
      <c r="N4" s="65">
        <f t="shared" si="3"/>
        <v>0.86</v>
      </c>
      <c r="O4" s="65">
        <f t="shared" si="3"/>
        <v>0.86</v>
      </c>
      <c r="P4" s="65">
        <f t="shared" si="3"/>
        <v>0.86</v>
      </c>
      <c r="Q4" s="65">
        <f t="shared" si="3"/>
        <v>0.86</v>
      </c>
      <c r="R4" s="65">
        <f t="shared" si="3"/>
        <v>0.86</v>
      </c>
      <c r="S4" s="65">
        <f t="shared" si="3"/>
        <v>0.86</v>
      </c>
      <c r="T4" s="65">
        <f t="shared" si="3"/>
        <v>0.86</v>
      </c>
      <c r="U4" s="65">
        <f t="shared" si="3"/>
        <v>0.86</v>
      </c>
      <c r="V4" s="65">
        <f t="shared" si="3"/>
        <v>0.86</v>
      </c>
      <c r="W4" s="65">
        <f t="shared" si="3"/>
        <v>0.86</v>
      </c>
      <c r="X4" s="65">
        <f t="shared" si="3"/>
        <v>0.86</v>
      </c>
      <c r="Y4" s="65">
        <f t="shared" si="3"/>
        <v>0.86</v>
      </c>
      <c r="Z4" s="65">
        <f t="shared" si="3"/>
        <v>0.86</v>
      </c>
      <c r="AA4" s="65">
        <f t="shared" si="3"/>
        <v>0.86</v>
      </c>
      <c r="AB4" s="65">
        <f t="shared" si="3"/>
        <v>0.86</v>
      </c>
      <c r="AC4" s="65">
        <f t="shared" si="3"/>
        <v>0.86</v>
      </c>
      <c r="AD4" s="65">
        <f t="shared" si="3"/>
        <v>0.86</v>
      </c>
      <c r="AE4" s="65">
        <f t="shared" si="3"/>
        <v>0.86</v>
      </c>
      <c r="AF4" s="65">
        <f t="shared" si="3"/>
        <v>0.86</v>
      </c>
      <c r="AG4" s="65">
        <f t="shared" si="3"/>
        <v>0.86</v>
      </c>
      <c r="AH4" s="65">
        <f t="shared" si="3"/>
        <v>0.86</v>
      </c>
      <c r="AI4" s="65">
        <f t="shared" si="3"/>
        <v>0.86</v>
      </c>
      <c r="AJ4" s="65">
        <f t="shared" ref="AJ4:BI4" si="4">AI4</f>
        <v>0.86</v>
      </c>
      <c r="AK4" s="65">
        <f t="shared" si="4"/>
        <v>0.86</v>
      </c>
      <c r="AL4" s="65">
        <f t="shared" si="4"/>
        <v>0.86</v>
      </c>
      <c r="AM4" s="65">
        <f t="shared" si="4"/>
        <v>0.86</v>
      </c>
      <c r="AN4" s="65">
        <f t="shared" si="4"/>
        <v>0.86</v>
      </c>
      <c r="AO4" s="65">
        <f t="shared" si="4"/>
        <v>0.86</v>
      </c>
      <c r="AP4" s="65">
        <f t="shared" si="4"/>
        <v>0.86</v>
      </c>
      <c r="AQ4" s="65">
        <f t="shared" si="4"/>
        <v>0.86</v>
      </c>
      <c r="AR4" s="65">
        <f t="shared" si="4"/>
        <v>0.86</v>
      </c>
      <c r="AS4" s="65">
        <f t="shared" si="4"/>
        <v>0.86</v>
      </c>
      <c r="AT4" s="65">
        <f t="shared" si="4"/>
        <v>0.86</v>
      </c>
      <c r="AU4" s="65">
        <f t="shared" si="4"/>
        <v>0.86</v>
      </c>
      <c r="AV4" s="65">
        <f t="shared" si="4"/>
        <v>0.86</v>
      </c>
      <c r="AW4" s="65">
        <f t="shared" si="4"/>
        <v>0.86</v>
      </c>
      <c r="AX4" s="65">
        <f t="shared" si="4"/>
        <v>0.86</v>
      </c>
      <c r="AY4" s="65">
        <f t="shared" si="4"/>
        <v>0.86</v>
      </c>
      <c r="AZ4" s="65">
        <f t="shared" si="4"/>
        <v>0.86</v>
      </c>
      <c r="BA4" s="65">
        <f t="shared" si="4"/>
        <v>0.86</v>
      </c>
      <c r="BB4" s="65">
        <f t="shared" si="4"/>
        <v>0.86</v>
      </c>
      <c r="BC4" s="65">
        <f t="shared" si="4"/>
        <v>0.86</v>
      </c>
      <c r="BD4" s="65">
        <f t="shared" si="4"/>
        <v>0.86</v>
      </c>
      <c r="BE4" s="65">
        <f t="shared" si="4"/>
        <v>0.86</v>
      </c>
      <c r="BF4" s="65">
        <f t="shared" si="4"/>
        <v>0.86</v>
      </c>
      <c r="BG4" s="65">
        <f t="shared" si="4"/>
        <v>0.86</v>
      </c>
      <c r="BH4" s="65">
        <f t="shared" si="4"/>
        <v>0.86</v>
      </c>
      <c r="BI4" s="65">
        <f t="shared" si="4"/>
        <v>0.86</v>
      </c>
      <c r="BJ4" s="66">
        <v>0.63240187766262901</v>
      </c>
      <c r="BK4" s="66">
        <v>0.63089257032107304</v>
      </c>
      <c r="BL4" s="66">
        <v>0.62985755777889696</v>
      </c>
      <c r="BM4" s="66">
        <v>0.63376194068174296</v>
      </c>
      <c r="BN4" s="66">
        <v>0.62945466003258099</v>
      </c>
      <c r="BO4" s="66">
        <v>0.62810616631518901</v>
      </c>
      <c r="BP4" s="66">
        <v>0.62831115423600903</v>
      </c>
      <c r="BQ4" s="66">
        <v>0.63257879348377799</v>
      </c>
      <c r="BR4" s="66">
        <v>0.62889225829999096</v>
      </c>
      <c r="BS4" s="66">
        <v>0.63159352875749397</v>
      </c>
      <c r="BT4" s="66">
        <v>0.62501697322150895</v>
      </c>
      <c r="BU4" s="66">
        <v>0.62892330866642399</v>
      </c>
      <c r="BV4" s="66">
        <v>0.62579930330330402</v>
      </c>
      <c r="BW4" s="66">
        <v>0.62363819475174798</v>
      </c>
      <c r="BX4" s="66">
        <v>0.61984382658243797</v>
      </c>
      <c r="BY4" s="66">
        <v>0.61830455080652602</v>
      </c>
      <c r="BZ4" s="66">
        <v>0.61595639775646904</v>
      </c>
      <c r="CA4" s="66">
        <v>0.65508247460314695</v>
      </c>
      <c r="CB4" s="66">
        <v>0.692826619167766</v>
      </c>
      <c r="CC4" s="66">
        <v>0.65304571953743695</v>
      </c>
      <c r="CD4" s="66">
        <v>0.63166927545006502</v>
      </c>
      <c r="CE4" s="66">
        <v>0.62021701375904803</v>
      </c>
      <c r="CF4" s="66">
        <v>0.59005205261845095</v>
      </c>
      <c r="CG4" s="67">
        <v>0.56762696439161697</v>
      </c>
      <c r="CH4" s="68">
        <v>0.565253322658409</v>
      </c>
      <c r="CI4" s="68">
        <v>0.58335790314517599</v>
      </c>
      <c r="CJ4" s="68">
        <v>0.57179127109436101</v>
      </c>
      <c r="CK4" s="68">
        <v>0.59475872694764398</v>
      </c>
      <c r="CL4" s="68">
        <v>0.64410633643005699</v>
      </c>
      <c r="CM4" s="68">
        <v>0.64685872340425599</v>
      </c>
      <c r="CN4" s="68">
        <v>0.64690000000000003</v>
      </c>
      <c r="CO4" s="68">
        <v>0.64690000000000003</v>
      </c>
      <c r="CP4" s="51"/>
      <c r="CQ4" s="51"/>
    </row>
    <row r="5" spans="1:95" s="52" customFormat="1" x14ac:dyDescent="0.3">
      <c r="A5" s="3" t="s">
        <v>41</v>
      </c>
      <c r="B5" s="21">
        <v>0.86</v>
      </c>
      <c r="C5" s="21">
        <v>0.86</v>
      </c>
      <c r="D5" s="21">
        <v>0.86</v>
      </c>
      <c r="E5" s="21">
        <v>0.86</v>
      </c>
      <c r="F5" s="21">
        <v>0.86</v>
      </c>
      <c r="G5" s="21">
        <v>0.86</v>
      </c>
      <c r="H5" s="21">
        <v>0.86</v>
      </c>
      <c r="I5" s="21">
        <v>0.86</v>
      </c>
      <c r="J5" s="21">
        <v>0.86</v>
      </c>
      <c r="K5" s="21">
        <v>0.86</v>
      </c>
      <c r="L5" s="21">
        <v>0.86</v>
      </c>
      <c r="M5" s="65">
        <f t="shared" ref="M5:AI5" si="5">L5</f>
        <v>0.86</v>
      </c>
      <c r="N5" s="65">
        <f t="shared" si="5"/>
        <v>0.86</v>
      </c>
      <c r="O5" s="65">
        <f t="shared" si="5"/>
        <v>0.86</v>
      </c>
      <c r="P5" s="65">
        <f t="shared" si="5"/>
        <v>0.86</v>
      </c>
      <c r="Q5" s="65">
        <f t="shared" si="5"/>
        <v>0.86</v>
      </c>
      <c r="R5" s="65">
        <f t="shared" si="5"/>
        <v>0.86</v>
      </c>
      <c r="S5" s="65">
        <f t="shared" si="5"/>
        <v>0.86</v>
      </c>
      <c r="T5" s="65">
        <f t="shared" si="5"/>
        <v>0.86</v>
      </c>
      <c r="U5" s="65">
        <f t="shared" si="5"/>
        <v>0.86</v>
      </c>
      <c r="V5" s="65">
        <f t="shared" si="5"/>
        <v>0.86</v>
      </c>
      <c r="W5" s="65">
        <f t="shared" si="5"/>
        <v>0.86</v>
      </c>
      <c r="X5" s="65">
        <f t="shared" si="5"/>
        <v>0.86</v>
      </c>
      <c r="Y5" s="65">
        <f t="shared" si="5"/>
        <v>0.86</v>
      </c>
      <c r="Z5" s="65">
        <f t="shared" si="5"/>
        <v>0.86</v>
      </c>
      <c r="AA5" s="65">
        <f t="shared" si="5"/>
        <v>0.86</v>
      </c>
      <c r="AB5" s="65">
        <f t="shared" si="5"/>
        <v>0.86</v>
      </c>
      <c r="AC5" s="65">
        <f t="shared" si="5"/>
        <v>0.86</v>
      </c>
      <c r="AD5" s="65">
        <f t="shared" si="5"/>
        <v>0.86</v>
      </c>
      <c r="AE5" s="65">
        <f t="shared" si="5"/>
        <v>0.86</v>
      </c>
      <c r="AF5" s="65">
        <f t="shared" si="5"/>
        <v>0.86</v>
      </c>
      <c r="AG5" s="65">
        <f t="shared" si="5"/>
        <v>0.86</v>
      </c>
      <c r="AH5" s="65">
        <f t="shared" si="5"/>
        <v>0.86</v>
      </c>
      <c r="AI5" s="65">
        <f t="shared" si="5"/>
        <v>0.86</v>
      </c>
      <c r="AJ5" s="65">
        <f t="shared" ref="AJ5:BI5" si="6">AI5</f>
        <v>0.86</v>
      </c>
      <c r="AK5" s="65">
        <f t="shared" si="6"/>
        <v>0.86</v>
      </c>
      <c r="AL5" s="65">
        <f t="shared" si="6"/>
        <v>0.86</v>
      </c>
      <c r="AM5" s="65">
        <f t="shared" si="6"/>
        <v>0.86</v>
      </c>
      <c r="AN5" s="65">
        <f t="shared" si="6"/>
        <v>0.86</v>
      </c>
      <c r="AO5" s="65">
        <f t="shared" si="6"/>
        <v>0.86</v>
      </c>
      <c r="AP5" s="65">
        <f t="shared" si="6"/>
        <v>0.86</v>
      </c>
      <c r="AQ5" s="65">
        <f t="shared" si="6"/>
        <v>0.86</v>
      </c>
      <c r="AR5" s="65">
        <f t="shared" si="6"/>
        <v>0.86</v>
      </c>
      <c r="AS5" s="65">
        <f t="shared" si="6"/>
        <v>0.86</v>
      </c>
      <c r="AT5" s="65">
        <f t="shared" si="6"/>
        <v>0.86</v>
      </c>
      <c r="AU5" s="65">
        <f t="shared" si="6"/>
        <v>0.86</v>
      </c>
      <c r="AV5" s="65">
        <f t="shared" si="6"/>
        <v>0.86</v>
      </c>
      <c r="AW5" s="65">
        <f t="shared" si="6"/>
        <v>0.86</v>
      </c>
      <c r="AX5" s="65">
        <f t="shared" si="6"/>
        <v>0.86</v>
      </c>
      <c r="AY5" s="65">
        <f t="shared" si="6"/>
        <v>0.86</v>
      </c>
      <c r="AZ5" s="65">
        <f t="shared" si="6"/>
        <v>0.86</v>
      </c>
      <c r="BA5" s="65">
        <f t="shared" si="6"/>
        <v>0.86</v>
      </c>
      <c r="BB5" s="65">
        <f t="shared" si="6"/>
        <v>0.86</v>
      </c>
      <c r="BC5" s="65">
        <f t="shared" si="6"/>
        <v>0.86</v>
      </c>
      <c r="BD5" s="65">
        <f t="shared" si="6"/>
        <v>0.86</v>
      </c>
      <c r="BE5" s="65">
        <f t="shared" si="6"/>
        <v>0.86</v>
      </c>
      <c r="BF5" s="65">
        <f t="shared" si="6"/>
        <v>0.86</v>
      </c>
      <c r="BG5" s="65">
        <f t="shared" si="6"/>
        <v>0.86</v>
      </c>
      <c r="BH5" s="65">
        <f t="shared" si="6"/>
        <v>0.86</v>
      </c>
      <c r="BI5" s="65">
        <f t="shared" si="6"/>
        <v>0.86</v>
      </c>
      <c r="BJ5" s="65">
        <f t="shared" ref="BJ5:BP7" si="7">BI5</f>
        <v>0.86</v>
      </c>
      <c r="BK5" s="65">
        <f t="shared" si="7"/>
        <v>0.86</v>
      </c>
      <c r="BL5" s="65">
        <f t="shared" si="7"/>
        <v>0.86</v>
      </c>
      <c r="BM5" s="65">
        <f t="shared" si="7"/>
        <v>0.86</v>
      </c>
      <c r="BN5" s="65">
        <f t="shared" si="7"/>
        <v>0.86</v>
      </c>
      <c r="BO5" s="65">
        <f t="shared" si="7"/>
        <v>0.86</v>
      </c>
      <c r="BP5" s="65">
        <f t="shared" si="7"/>
        <v>0.86</v>
      </c>
      <c r="BQ5" s="65">
        <f t="shared" ref="BQ5:CF7" si="8">BP5</f>
        <v>0.86</v>
      </c>
      <c r="BR5" s="65">
        <f t="shared" si="8"/>
        <v>0.86</v>
      </c>
      <c r="BS5" s="65">
        <f t="shared" si="8"/>
        <v>0.86</v>
      </c>
      <c r="BT5" s="65">
        <f t="shared" si="8"/>
        <v>0.86</v>
      </c>
      <c r="BU5" s="65">
        <f t="shared" si="8"/>
        <v>0.86</v>
      </c>
      <c r="BV5" s="65">
        <f t="shared" si="8"/>
        <v>0.86</v>
      </c>
      <c r="BW5" s="65">
        <f t="shared" si="8"/>
        <v>0.86</v>
      </c>
      <c r="BX5" s="65">
        <f t="shared" si="8"/>
        <v>0.86</v>
      </c>
      <c r="BY5" s="65">
        <f t="shared" si="8"/>
        <v>0.86</v>
      </c>
      <c r="BZ5" s="65">
        <f t="shared" si="8"/>
        <v>0.86</v>
      </c>
      <c r="CA5" s="65">
        <f t="shared" si="8"/>
        <v>0.86</v>
      </c>
      <c r="CB5" s="65">
        <f t="shared" si="8"/>
        <v>0.86</v>
      </c>
      <c r="CC5" s="65">
        <f t="shared" si="8"/>
        <v>0.86</v>
      </c>
      <c r="CD5" s="65">
        <f t="shared" si="8"/>
        <v>0.86</v>
      </c>
      <c r="CE5" s="65">
        <f t="shared" si="8"/>
        <v>0.86</v>
      </c>
      <c r="CF5" s="65">
        <f t="shared" si="8"/>
        <v>0.86</v>
      </c>
      <c r="CG5" s="65">
        <f t="shared" ref="CG5:CM7" si="9">CF5</f>
        <v>0.86</v>
      </c>
      <c r="CH5" s="65">
        <f t="shared" si="9"/>
        <v>0.86</v>
      </c>
      <c r="CI5" s="65">
        <f t="shared" si="9"/>
        <v>0.86</v>
      </c>
      <c r="CJ5" s="65">
        <f t="shared" si="9"/>
        <v>0.86</v>
      </c>
      <c r="CK5" s="65">
        <f t="shared" si="9"/>
        <v>0.86</v>
      </c>
      <c r="CL5" s="65">
        <f t="shared" si="9"/>
        <v>0.86</v>
      </c>
      <c r="CM5" s="65">
        <f t="shared" si="9"/>
        <v>0.86</v>
      </c>
      <c r="CN5" s="65">
        <v>0.86</v>
      </c>
      <c r="CO5" s="65">
        <v>0.86</v>
      </c>
      <c r="CP5" s="51"/>
      <c r="CQ5" s="51"/>
    </row>
    <row r="6" spans="1:95" s="52" customFormat="1" x14ac:dyDescent="0.3">
      <c r="A6" s="3" t="s">
        <v>42</v>
      </c>
      <c r="B6" s="21">
        <v>0.86</v>
      </c>
      <c r="C6" s="21">
        <v>0.86</v>
      </c>
      <c r="D6" s="21">
        <v>0.86</v>
      </c>
      <c r="E6" s="21">
        <v>0.86</v>
      </c>
      <c r="F6" s="21">
        <v>0.86</v>
      </c>
      <c r="G6" s="21">
        <v>0.86</v>
      </c>
      <c r="H6" s="21">
        <v>0.86</v>
      </c>
      <c r="I6" s="21">
        <v>0.86</v>
      </c>
      <c r="J6" s="21">
        <v>0.86</v>
      </c>
      <c r="K6" s="21">
        <v>0.86</v>
      </c>
      <c r="L6" s="21">
        <v>0.86</v>
      </c>
      <c r="M6" s="58">
        <f t="shared" ref="M6:AJ6" si="10">L6</f>
        <v>0.86</v>
      </c>
      <c r="N6" s="58">
        <f t="shared" si="10"/>
        <v>0.86</v>
      </c>
      <c r="O6" s="58">
        <f t="shared" si="10"/>
        <v>0.86</v>
      </c>
      <c r="P6" s="58">
        <f t="shared" si="10"/>
        <v>0.86</v>
      </c>
      <c r="Q6" s="58">
        <f t="shared" si="10"/>
        <v>0.86</v>
      </c>
      <c r="R6" s="58">
        <f t="shared" si="10"/>
        <v>0.86</v>
      </c>
      <c r="S6" s="58">
        <f t="shared" si="10"/>
        <v>0.86</v>
      </c>
      <c r="T6" s="58">
        <f t="shared" si="10"/>
        <v>0.86</v>
      </c>
      <c r="U6" s="58">
        <f t="shared" si="10"/>
        <v>0.86</v>
      </c>
      <c r="V6" s="58">
        <f t="shared" si="10"/>
        <v>0.86</v>
      </c>
      <c r="W6" s="58">
        <f t="shared" si="10"/>
        <v>0.86</v>
      </c>
      <c r="X6" s="58">
        <f t="shared" si="10"/>
        <v>0.86</v>
      </c>
      <c r="Y6" s="58">
        <f t="shared" si="10"/>
        <v>0.86</v>
      </c>
      <c r="Z6" s="58">
        <f t="shared" si="10"/>
        <v>0.86</v>
      </c>
      <c r="AA6" s="58">
        <f t="shared" si="10"/>
        <v>0.86</v>
      </c>
      <c r="AB6" s="58">
        <f t="shared" si="10"/>
        <v>0.86</v>
      </c>
      <c r="AC6" s="58">
        <f t="shared" si="10"/>
        <v>0.86</v>
      </c>
      <c r="AD6" s="58">
        <f t="shared" si="10"/>
        <v>0.86</v>
      </c>
      <c r="AE6" s="58">
        <f t="shared" si="10"/>
        <v>0.86</v>
      </c>
      <c r="AF6" s="58">
        <f t="shared" si="10"/>
        <v>0.86</v>
      </c>
      <c r="AG6" s="58">
        <f t="shared" si="10"/>
        <v>0.86</v>
      </c>
      <c r="AH6" s="58">
        <f t="shared" si="10"/>
        <v>0.86</v>
      </c>
      <c r="AI6" s="58">
        <f t="shared" si="10"/>
        <v>0.86</v>
      </c>
      <c r="AJ6" s="58">
        <f t="shared" si="10"/>
        <v>0.86</v>
      </c>
      <c r="AK6" s="58">
        <f t="shared" ref="AK6:BI6" si="11">AJ6</f>
        <v>0.86</v>
      </c>
      <c r="AL6" s="58">
        <f t="shared" si="11"/>
        <v>0.86</v>
      </c>
      <c r="AM6" s="58">
        <f t="shared" si="11"/>
        <v>0.86</v>
      </c>
      <c r="AN6" s="58">
        <f t="shared" si="11"/>
        <v>0.86</v>
      </c>
      <c r="AO6" s="58">
        <f t="shared" si="11"/>
        <v>0.86</v>
      </c>
      <c r="AP6" s="58">
        <f t="shared" si="11"/>
        <v>0.86</v>
      </c>
      <c r="AQ6" s="58">
        <f t="shared" si="11"/>
        <v>0.86</v>
      </c>
      <c r="AR6" s="58">
        <f t="shared" si="11"/>
        <v>0.86</v>
      </c>
      <c r="AS6" s="58">
        <f t="shared" si="11"/>
        <v>0.86</v>
      </c>
      <c r="AT6" s="58">
        <f t="shared" si="11"/>
        <v>0.86</v>
      </c>
      <c r="AU6" s="58">
        <f t="shared" si="11"/>
        <v>0.86</v>
      </c>
      <c r="AV6" s="58">
        <f t="shared" si="11"/>
        <v>0.86</v>
      </c>
      <c r="AW6" s="58">
        <f t="shared" si="11"/>
        <v>0.86</v>
      </c>
      <c r="AX6" s="58">
        <f t="shared" si="11"/>
        <v>0.86</v>
      </c>
      <c r="AY6" s="58">
        <f t="shared" si="11"/>
        <v>0.86</v>
      </c>
      <c r="AZ6" s="58">
        <f t="shared" si="11"/>
        <v>0.86</v>
      </c>
      <c r="BA6" s="58">
        <f t="shared" si="11"/>
        <v>0.86</v>
      </c>
      <c r="BB6" s="58">
        <f t="shared" si="11"/>
        <v>0.86</v>
      </c>
      <c r="BC6" s="58">
        <f t="shared" si="11"/>
        <v>0.86</v>
      </c>
      <c r="BD6" s="58">
        <f t="shared" si="11"/>
        <v>0.86</v>
      </c>
      <c r="BE6" s="58">
        <f t="shared" si="11"/>
        <v>0.86</v>
      </c>
      <c r="BF6" s="58">
        <f t="shared" si="11"/>
        <v>0.86</v>
      </c>
      <c r="BG6" s="58">
        <f t="shared" si="11"/>
        <v>0.86</v>
      </c>
      <c r="BH6" s="58">
        <f t="shared" si="11"/>
        <v>0.86</v>
      </c>
      <c r="BI6" s="58">
        <f t="shared" si="11"/>
        <v>0.86</v>
      </c>
      <c r="BJ6" s="110">
        <v>0.86646320737039395</v>
      </c>
      <c r="BK6" s="110">
        <v>0.87025206551280199</v>
      </c>
      <c r="BL6" s="110">
        <v>0.86811778179291199</v>
      </c>
      <c r="BM6" s="110">
        <v>0.86925490261449401</v>
      </c>
      <c r="BN6" s="110">
        <v>0.86767495408350703</v>
      </c>
      <c r="BO6" s="110">
        <v>0.86378925904080806</v>
      </c>
      <c r="BP6" s="110">
        <v>0.863924659403285</v>
      </c>
      <c r="BQ6" s="110">
        <v>0.86859045225667797</v>
      </c>
      <c r="BR6" s="110">
        <v>0.86856932240768003</v>
      </c>
      <c r="BS6" s="110">
        <v>0.86356970713661796</v>
      </c>
      <c r="BT6" s="110">
        <v>0.85433670617296298</v>
      </c>
      <c r="BU6" s="110">
        <v>0.84365863798388796</v>
      </c>
      <c r="BV6" s="108">
        <v>0.83128800000000003</v>
      </c>
      <c r="BW6" s="108">
        <v>0.82412399999999997</v>
      </c>
      <c r="BX6" s="108">
        <v>0.80730299999999999</v>
      </c>
      <c r="BY6" s="108">
        <v>0.78228799999999998</v>
      </c>
      <c r="BZ6" s="108">
        <v>0.76111200000000001</v>
      </c>
      <c r="CA6" s="108">
        <v>0.74704099999999996</v>
      </c>
      <c r="CB6" s="108">
        <v>0.74661299999999997</v>
      </c>
      <c r="CC6" s="108">
        <v>0.74990900000000005</v>
      </c>
      <c r="CD6" s="108">
        <v>0.75148800000000004</v>
      </c>
      <c r="CE6" s="108">
        <v>0.75900900000000004</v>
      </c>
      <c r="CF6" s="108">
        <v>0.77170099999999997</v>
      </c>
      <c r="CG6" s="108">
        <v>0.78834599999999999</v>
      </c>
      <c r="CH6" s="108">
        <v>0.79496800000000001</v>
      </c>
      <c r="CI6" s="108">
        <v>0.79526799999999997</v>
      </c>
      <c r="CJ6" s="108">
        <v>0.79352400000000001</v>
      </c>
      <c r="CK6" s="108">
        <v>0.79107799999999995</v>
      </c>
      <c r="CL6" s="108">
        <v>0.78958899999999999</v>
      </c>
      <c r="CM6" s="108">
        <v>0.78935599999999995</v>
      </c>
      <c r="CN6" s="108">
        <v>0.78939999999999999</v>
      </c>
      <c r="CO6" s="108">
        <v>0.78939999999999999</v>
      </c>
      <c r="CP6" s="51"/>
      <c r="CQ6" s="51"/>
    </row>
    <row r="7" spans="1:95" s="52" customFormat="1" x14ac:dyDescent="0.3">
      <c r="A7" s="3" t="s">
        <v>43</v>
      </c>
      <c r="B7" s="21">
        <v>0.86</v>
      </c>
      <c r="C7" s="21">
        <v>0.86</v>
      </c>
      <c r="D7" s="21">
        <v>0.86</v>
      </c>
      <c r="E7" s="21">
        <v>0.86</v>
      </c>
      <c r="F7" s="21">
        <v>0.86</v>
      </c>
      <c r="G7" s="21">
        <v>0.86</v>
      </c>
      <c r="H7" s="21">
        <v>0.86</v>
      </c>
      <c r="I7" s="21">
        <v>0.86</v>
      </c>
      <c r="J7" s="21">
        <v>0.86</v>
      </c>
      <c r="K7" s="21">
        <v>0.86</v>
      </c>
      <c r="L7" s="21">
        <v>0.86</v>
      </c>
      <c r="M7" s="65">
        <f t="shared" ref="M7:AJ7" si="12">L7</f>
        <v>0.86</v>
      </c>
      <c r="N7" s="65">
        <f t="shared" si="12"/>
        <v>0.86</v>
      </c>
      <c r="O7" s="65">
        <f t="shared" si="12"/>
        <v>0.86</v>
      </c>
      <c r="P7" s="65">
        <f t="shared" si="12"/>
        <v>0.86</v>
      </c>
      <c r="Q7" s="65">
        <f t="shared" si="12"/>
        <v>0.86</v>
      </c>
      <c r="R7" s="65">
        <f t="shared" si="12"/>
        <v>0.86</v>
      </c>
      <c r="S7" s="65">
        <f t="shared" si="12"/>
        <v>0.86</v>
      </c>
      <c r="T7" s="65">
        <f t="shared" si="12"/>
        <v>0.86</v>
      </c>
      <c r="U7" s="65">
        <f t="shared" si="12"/>
        <v>0.86</v>
      </c>
      <c r="V7" s="65">
        <f t="shared" si="12"/>
        <v>0.86</v>
      </c>
      <c r="W7" s="65">
        <f t="shared" si="12"/>
        <v>0.86</v>
      </c>
      <c r="X7" s="65">
        <f t="shared" si="12"/>
        <v>0.86</v>
      </c>
      <c r="Y7" s="65">
        <f t="shared" si="12"/>
        <v>0.86</v>
      </c>
      <c r="Z7" s="65">
        <f t="shared" si="12"/>
        <v>0.86</v>
      </c>
      <c r="AA7" s="65">
        <f t="shared" si="12"/>
        <v>0.86</v>
      </c>
      <c r="AB7" s="65">
        <f t="shared" si="12"/>
        <v>0.86</v>
      </c>
      <c r="AC7" s="65">
        <f t="shared" si="12"/>
        <v>0.86</v>
      </c>
      <c r="AD7" s="65">
        <f t="shared" si="12"/>
        <v>0.86</v>
      </c>
      <c r="AE7" s="65">
        <f t="shared" si="12"/>
        <v>0.86</v>
      </c>
      <c r="AF7" s="65">
        <f t="shared" si="12"/>
        <v>0.86</v>
      </c>
      <c r="AG7" s="65">
        <f t="shared" si="12"/>
        <v>0.86</v>
      </c>
      <c r="AH7" s="65">
        <f t="shared" si="12"/>
        <v>0.86</v>
      </c>
      <c r="AI7" s="65">
        <f t="shared" si="12"/>
        <v>0.86</v>
      </c>
      <c r="AJ7" s="65">
        <f t="shared" si="12"/>
        <v>0.86</v>
      </c>
      <c r="AK7" s="65">
        <f t="shared" ref="AK7:BI7" si="13">AJ7</f>
        <v>0.86</v>
      </c>
      <c r="AL7" s="65">
        <f t="shared" si="13"/>
        <v>0.86</v>
      </c>
      <c r="AM7" s="65">
        <f t="shared" si="13"/>
        <v>0.86</v>
      </c>
      <c r="AN7" s="65">
        <f t="shared" si="13"/>
        <v>0.86</v>
      </c>
      <c r="AO7" s="65">
        <f t="shared" si="13"/>
        <v>0.86</v>
      </c>
      <c r="AP7" s="65">
        <f t="shared" si="13"/>
        <v>0.86</v>
      </c>
      <c r="AQ7" s="65">
        <f t="shared" si="13"/>
        <v>0.86</v>
      </c>
      <c r="AR7" s="65">
        <f t="shared" si="13"/>
        <v>0.86</v>
      </c>
      <c r="AS7" s="65">
        <f t="shared" si="13"/>
        <v>0.86</v>
      </c>
      <c r="AT7" s="65">
        <f t="shared" si="13"/>
        <v>0.86</v>
      </c>
      <c r="AU7" s="65">
        <f t="shared" si="13"/>
        <v>0.86</v>
      </c>
      <c r="AV7" s="65">
        <f t="shared" si="13"/>
        <v>0.86</v>
      </c>
      <c r="AW7" s="65">
        <f t="shared" si="13"/>
        <v>0.86</v>
      </c>
      <c r="AX7" s="65">
        <f t="shared" si="13"/>
        <v>0.86</v>
      </c>
      <c r="AY7" s="65">
        <f t="shared" si="13"/>
        <v>0.86</v>
      </c>
      <c r="AZ7" s="65">
        <f t="shared" si="13"/>
        <v>0.86</v>
      </c>
      <c r="BA7" s="65">
        <f t="shared" si="13"/>
        <v>0.86</v>
      </c>
      <c r="BB7" s="65">
        <f t="shared" si="13"/>
        <v>0.86</v>
      </c>
      <c r="BC7" s="65">
        <f t="shared" si="13"/>
        <v>0.86</v>
      </c>
      <c r="BD7" s="65">
        <f t="shared" si="13"/>
        <v>0.86</v>
      </c>
      <c r="BE7" s="65">
        <f t="shared" si="13"/>
        <v>0.86</v>
      </c>
      <c r="BF7" s="65">
        <f t="shared" si="13"/>
        <v>0.86</v>
      </c>
      <c r="BG7" s="65">
        <f t="shared" si="13"/>
        <v>0.86</v>
      </c>
      <c r="BH7" s="65">
        <f t="shared" si="13"/>
        <v>0.86</v>
      </c>
      <c r="BI7" s="65">
        <f t="shared" si="13"/>
        <v>0.86</v>
      </c>
      <c r="BJ7" s="65">
        <f t="shared" si="7"/>
        <v>0.86</v>
      </c>
      <c r="BK7" s="65">
        <f t="shared" si="7"/>
        <v>0.86</v>
      </c>
      <c r="BL7" s="65">
        <f t="shared" si="7"/>
        <v>0.86</v>
      </c>
      <c r="BM7" s="65">
        <f t="shared" si="7"/>
        <v>0.86</v>
      </c>
      <c r="BN7" s="65">
        <f t="shared" si="7"/>
        <v>0.86</v>
      </c>
      <c r="BO7" s="65">
        <f t="shared" si="7"/>
        <v>0.86</v>
      </c>
      <c r="BP7" s="65">
        <f t="shared" si="7"/>
        <v>0.86</v>
      </c>
      <c r="BQ7" s="65">
        <f t="shared" si="8"/>
        <v>0.86</v>
      </c>
      <c r="BR7" s="65">
        <f t="shared" si="8"/>
        <v>0.86</v>
      </c>
      <c r="BS7" s="65">
        <f t="shared" si="8"/>
        <v>0.86</v>
      </c>
      <c r="BT7" s="65">
        <f t="shared" si="8"/>
        <v>0.86</v>
      </c>
      <c r="BU7" s="65">
        <f t="shared" si="8"/>
        <v>0.86</v>
      </c>
      <c r="BV7" s="65">
        <f t="shared" si="8"/>
        <v>0.86</v>
      </c>
      <c r="BW7" s="65">
        <f t="shared" si="8"/>
        <v>0.86</v>
      </c>
      <c r="BX7" s="65">
        <f t="shared" si="8"/>
        <v>0.86</v>
      </c>
      <c r="BY7" s="65">
        <f t="shared" si="8"/>
        <v>0.86</v>
      </c>
      <c r="BZ7" s="65">
        <f t="shared" si="8"/>
        <v>0.86</v>
      </c>
      <c r="CA7" s="65">
        <f t="shared" si="8"/>
        <v>0.86</v>
      </c>
      <c r="CB7" s="65">
        <f t="shared" si="8"/>
        <v>0.86</v>
      </c>
      <c r="CC7" s="65">
        <f t="shared" si="8"/>
        <v>0.86</v>
      </c>
      <c r="CD7" s="65">
        <f t="shared" si="8"/>
        <v>0.86</v>
      </c>
      <c r="CE7" s="65">
        <f t="shared" si="8"/>
        <v>0.86</v>
      </c>
      <c r="CF7" s="65">
        <f t="shared" si="8"/>
        <v>0.86</v>
      </c>
      <c r="CG7" s="65">
        <f t="shared" si="9"/>
        <v>0.86</v>
      </c>
      <c r="CH7" s="65">
        <f t="shared" si="9"/>
        <v>0.86</v>
      </c>
      <c r="CI7" s="65">
        <f t="shared" si="9"/>
        <v>0.86</v>
      </c>
      <c r="CJ7" s="65">
        <f t="shared" si="9"/>
        <v>0.86</v>
      </c>
      <c r="CK7" s="65">
        <f t="shared" si="9"/>
        <v>0.86</v>
      </c>
      <c r="CL7" s="65">
        <f t="shared" si="9"/>
        <v>0.86</v>
      </c>
      <c r="CM7" s="65">
        <f t="shared" si="9"/>
        <v>0.86</v>
      </c>
      <c r="CN7" s="65">
        <v>0.86</v>
      </c>
      <c r="CO7" s="65">
        <v>0.86</v>
      </c>
      <c r="CP7" s="51"/>
      <c r="CQ7" s="51"/>
    </row>
    <row r="8" spans="1:95" s="52" customFormat="1" x14ac:dyDescent="0.3">
      <c r="A8" s="2" t="s">
        <v>44</v>
      </c>
      <c r="B8" s="57"/>
      <c r="C8" s="57"/>
      <c r="D8" s="58"/>
      <c r="E8" s="58"/>
      <c r="F8" s="58"/>
      <c r="G8" s="59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9"/>
      <c r="CI8" s="69"/>
      <c r="CJ8" s="69"/>
      <c r="CK8" s="51"/>
      <c r="CL8" s="51"/>
      <c r="CM8" s="51"/>
      <c r="CN8" s="51"/>
      <c r="CO8" s="51"/>
      <c r="CP8" s="51"/>
      <c r="CQ8" s="51"/>
    </row>
    <row r="9" spans="1:95" ht="15" x14ac:dyDescent="0.3">
      <c r="A9" s="61"/>
      <c r="B9" s="62" t="s">
        <v>45</v>
      </c>
      <c r="C9" s="106"/>
    </row>
    <row r="10" spans="1:95" ht="15" x14ac:dyDescent="0.3">
      <c r="C10" s="2" t="s">
        <v>373</v>
      </c>
    </row>
    <row r="11" spans="1:95" ht="15" x14ac:dyDescent="0.3">
      <c r="C11" s="2" t="s">
        <v>372</v>
      </c>
    </row>
    <row r="12" spans="1:95" ht="15" x14ac:dyDescent="0.3">
      <c r="C12" s="2" t="s">
        <v>47</v>
      </c>
    </row>
    <row r="13" spans="1:95" ht="15" x14ac:dyDescent="0.3">
      <c r="C13" s="2" t="s">
        <v>48</v>
      </c>
    </row>
    <row r="14" spans="1:95" ht="15" x14ac:dyDescent="0.3">
      <c r="C14" s="2" t="s">
        <v>49</v>
      </c>
    </row>
    <row r="15" spans="1:95" ht="15" x14ac:dyDescent="0.3">
      <c r="A15" s="111"/>
      <c r="B15" s="2" t="s">
        <v>416</v>
      </c>
    </row>
    <row r="16" spans="1:95" ht="15" x14ac:dyDescent="0.3">
      <c r="A16" s="109"/>
      <c r="B16" s="2" t="s">
        <v>417</v>
      </c>
    </row>
    <row r="17" spans="1:2" ht="15" x14ac:dyDescent="0.3">
      <c r="A17" s="114" t="s">
        <v>420</v>
      </c>
      <c r="B17" s="113" t="s">
        <v>436</v>
      </c>
    </row>
  </sheetData>
  <phoneticPr fontId="2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O12"/>
  <sheetViews>
    <sheetView topLeftCell="CB1" zoomScaleNormal="100" workbookViewId="0">
      <selection activeCell="CN10" sqref="CN10"/>
    </sheetView>
  </sheetViews>
  <sheetFormatPr defaultColWidth="8.796875" defaultRowHeight="14.4" x14ac:dyDescent="0.25"/>
  <cols>
    <col min="1" max="1" width="25.5" customWidth="1"/>
  </cols>
  <sheetData>
    <row r="1" spans="1:93" ht="15" x14ac:dyDescent="0.3">
      <c r="A1" s="2" t="s">
        <v>50</v>
      </c>
    </row>
    <row r="2" spans="1:93" s="2" customFormat="1" x14ac:dyDescent="0.3">
      <c r="A2" s="3"/>
      <c r="B2" s="3">
        <v>1930</v>
      </c>
      <c r="C2" s="3">
        <v>1931</v>
      </c>
      <c r="D2" s="3">
        <v>1932</v>
      </c>
      <c r="E2" s="3">
        <v>1933</v>
      </c>
      <c r="F2" s="3">
        <v>1934</v>
      </c>
      <c r="G2" s="3">
        <v>1935</v>
      </c>
      <c r="H2" s="3">
        <v>1936</v>
      </c>
      <c r="I2" s="3">
        <v>1937</v>
      </c>
      <c r="J2" s="3">
        <v>1938</v>
      </c>
      <c r="K2" s="3">
        <v>1939</v>
      </c>
      <c r="L2" s="3">
        <v>1940</v>
      </c>
      <c r="M2" s="3">
        <v>1941</v>
      </c>
      <c r="N2" s="3">
        <v>1942</v>
      </c>
      <c r="O2" s="3">
        <v>1943</v>
      </c>
      <c r="P2" s="3">
        <v>1944</v>
      </c>
      <c r="Q2" s="3">
        <v>1945</v>
      </c>
      <c r="R2" s="3">
        <v>1946</v>
      </c>
      <c r="S2" s="3">
        <v>1947</v>
      </c>
      <c r="T2" s="3">
        <v>1948</v>
      </c>
      <c r="U2" s="3">
        <v>1949</v>
      </c>
      <c r="V2" s="3">
        <v>1950</v>
      </c>
      <c r="W2" s="3">
        <v>1951</v>
      </c>
      <c r="X2" s="3">
        <v>1952</v>
      </c>
      <c r="Y2" s="3">
        <v>1953</v>
      </c>
      <c r="Z2" s="3">
        <v>1954</v>
      </c>
      <c r="AA2" s="3">
        <v>1955</v>
      </c>
      <c r="AB2" s="3">
        <v>1956</v>
      </c>
      <c r="AC2" s="3">
        <v>1957</v>
      </c>
      <c r="AD2" s="3">
        <v>1958</v>
      </c>
      <c r="AE2" s="3">
        <v>1959</v>
      </c>
      <c r="AF2" s="3">
        <v>1960</v>
      </c>
      <c r="AG2" s="3">
        <v>1961</v>
      </c>
      <c r="AH2" s="3">
        <v>1962</v>
      </c>
      <c r="AI2" s="3">
        <v>1963</v>
      </c>
      <c r="AJ2" s="3">
        <v>1964</v>
      </c>
      <c r="AK2" s="3">
        <v>1965</v>
      </c>
      <c r="AL2" s="3">
        <v>1966</v>
      </c>
      <c r="AM2" s="3">
        <v>1967</v>
      </c>
      <c r="AN2" s="3">
        <v>1968</v>
      </c>
      <c r="AO2" s="3">
        <v>1969</v>
      </c>
      <c r="AP2" s="3">
        <v>1970</v>
      </c>
      <c r="AQ2" s="3">
        <v>1971</v>
      </c>
      <c r="AR2" s="3">
        <v>1972</v>
      </c>
      <c r="AS2" s="3">
        <v>1973</v>
      </c>
      <c r="AT2" s="3">
        <v>1974</v>
      </c>
      <c r="AU2" s="3">
        <v>1975</v>
      </c>
      <c r="AV2" s="3">
        <v>1976</v>
      </c>
      <c r="AW2" s="3">
        <v>1977</v>
      </c>
      <c r="AX2" s="3">
        <v>1978</v>
      </c>
      <c r="AY2" s="3">
        <v>1979</v>
      </c>
      <c r="AZ2" s="3">
        <v>1980</v>
      </c>
      <c r="BA2" s="3">
        <v>1981</v>
      </c>
      <c r="BB2" s="3">
        <v>1982</v>
      </c>
      <c r="BC2" s="3">
        <v>1983</v>
      </c>
      <c r="BD2" s="3">
        <v>1984</v>
      </c>
      <c r="BE2" s="3">
        <v>1985</v>
      </c>
      <c r="BF2" s="3">
        <v>1986</v>
      </c>
      <c r="BG2" s="3">
        <v>1987</v>
      </c>
      <c r="BH2" s="3">
        <v>1988</v>
      </c>
      <c r="BI2" s="3">
        <v>1989</v>
      </c>
      <c r="BJ2" s="3">
        <v>1990</v>
      </c>
      <c r="BK2" s="3">
        <v>1991</v>
      </c>
      <c r="BL2" s="3">
        <v>1992</v>
      </c>
      <c r="BM2" s="3">
        <v>1993</v>
      </c>
      <c r="BN2" s="3">
        <v>1994</v>
      </c>
      <c r="BO2" s="3">
        <v>1995</v>
      </c>
      <c r="BP2" s="3">
        <v>1996</v>
      </c>
      <c r="BQ2" s="3">
        <v>1997</v>
      </c>
      <c r="BR2" s="3">
        <v>1998</v>
      </c>
      <c r="BS2" s="3">
        <v>1999</v>
      </c>
      <c r="BT2" s="3">
        <v>2000</v>
      </c>
      <c r="BU2" s="3">
        <v>2001</v>
      </c>
      <c r="BV2" s="3">
        <v>2002</v>
      </c>
      <c r="BW2" s="3">
        <v>2003</v>
      </c>
      <c r="BX2" s="3">
        <v>2004</v>
      </c>
      <c r="BY2" s="3">
        <v>2005</v>
      </c>
      <c r="BZ2" s="3">
        <v>2006</v>
      </c>
      <c r="CA2" s="3">
        <v>2007</v>
      </c>
      <c r="CB2" s="3">
        <v>2008</v>
      </c>
      <c r="CC2" s="3">
        <v>2009</v>
      </c>
      <c r="CD2" s="3">
        <v>2010</v>
      </c>
      <c r="CE2" s="3">
        <v>2011</v>
      </c>
      <c r="CF2" s="3">
        <v>2012</v>
      </c>
      <c r="CG2" s="3">
        <v>2013</v>
      </c>
      <c r="CH2" s="3">
        <v>2014</v>
      </c>
      <c r="CI2" s="3">
        <v>2015</v>
      </c>
      <c r="CJ2" s="3">
        <v>2016</v>
      </c>
      <c r="CK2" s="3">
        <v>2017</v>
      </c>
      <c r="CL2" s="3">
        <v>2018</v>
      </c>
      <c r="CM2" s="3">
        <v>2019</v>
      </c>
      <c r="CN2" s="3">
        <v>2020</v>
      </c>
      <c r="CO2" s="3">
        <v>2021</v>
      </c>
    </row>
    <row r="3" spans="1:93" s="2" customFormat="1" x14ac:dyDescent="0.3">
      <c r="A3" s="4" t="s">
        <v>394</v>
      </c>
      <c r="B3" s="3">
        <v>0.5</v>
      </c>
      <c r="C3" s="3">
        <v>0.5</v>
      </c>
      <c r="D3" s="3">
        <v>0.5</v>
      </c>
      <c r="E3" s="3">
        <v>0.5</v>
      </c>
      <c r="F3" s="3">
        <v>0.5</v>
      </c>
      <c r="G3" s="3">
        <v>0.5</v>
      </c>
      <c r="H3" s="3">
        <v>0.5</v>
      </c>
      <c r="I3" s="3">
        <v>0.5</v>
      </c>
      <c r="J3" s="3">
        <v>0.5</v>
      </c>
      <c r="K3" s="3">
        <v>0.5</v>
      </c>
      <c r="L3" s="3">
        <v>0.5</v>
      </c>
      <c r="M3" s="3">
        <v>0.5</v>
      </c>
      <c r="N3" s="3">
        <v>0.5</v>
      </c>
      <c r="O3" s="3">
        <v>0.5</v>
      </c>
      <c r="P3" s="3">
        <v>0.5</v>
      </c>
      <c r="Q3" s="3">
        <v>0.5</v>
      </c>
      <c r="R3" s="3">
        <v>0.5</v>
      </c>
      <c r="S3" s="3">
        <v>0.5</v>
      </c>
      <c r="T3" s="3">
        <v>0.5</v>
      </c>
      <c r="U3" s="3">
        <v>0.5</v>
      </c>
      <c r="V3" s="3">
        <v>0.5</v>
      </c>
      <c r="W3" s="3">
        <v>0.51714285714285702</v>
      </c>
      <c r="X3" s="3">
        <v>0.51749999999999996</v>
      </c>
      <c r="Y3" s="3">
        <v>0.51749999999999996</v>
      </c>
      <c r="Z3" s="3">
        <v>0.51798561151079103</v>
      </c>
      <c r="AA3" s="3">
        <v>0.51862068965517205</v>
      </c>
      <c r="AB3" s="3">
        <v>0.51695067264574002</v>
      </c>
      <c r="AC3" s="3">
        <v>0.51695067264574002</v>
      </c>
      <c r="AD3" s="3">
        <v>0.51821522309711299</v>
      </c>
      <c r="AE3" s="3">
        <v>0.518320987654321</v>
      </c>
      <c r="AF3" s="3">
        <v>0.51881326352530499</v>
      </c>
      <c r="AG3" s="3">
        <v>0.51886097152428801</v>
      </c>
      <c r="AH3" s="3">
        <v>0.51914249684741498</v>
      </c>
      <c r="AI3" s="3">
        <v>0.51899641577060895</v>
      </c>
      <c r="AJ3" s="3">
        <v>0.51914616792030899</v>
      </c>
      <c r="AK3" s="3">
        <v>0.51930452061599597</v>
      </c>
      <c r="AL3" s="3">
        <v>0.51903037216597703</v>
      </c>
      <c r="AM3" s="3">
        <v>0.51900180230140003</v>
      </c>
      <c r="AN3" s="3">
        <v>0.51906590555267296</v>
      </c>
      <c r="AO3" s="3">
        <v>0.51633381572600101</v>
      </c>
      <c r="AP3" s="3">
        <v>0.516377502383222</v>
      </c>
      <c r="AQ3" s="3">
        <v>0.516377502383222</v>
      </c>
      <c r="AR3" s="3">
        <v>0.516377502383222</v>
      </c>
      <c r="AS3" s="3">
        <v>0.51651056014692398</v>
      </c>
      <c r="AT3" s="3">
        <v>0.51662072032014195</v>
      </c>
      <c r="AU3" s="3">
        <v>0.51662072032014195</v>
      </c>
      <c r="AV3" s="3">
        <v>0.51662072032014195</v>
      </c>
      <c r="AW3" s="3">
        <v>0.51672272531263497</v>
      </c>
      <c r="AX3" s="3">
        <v>0.51675906183368903</v>
      </c>
      <c r="AY3" s="3">
        <v>0.51695085255767304</v>
      </c>
      <c r="AZ3" s="3">
        <v>0.51742591024555495</v>
      </c>
      <c r="BA3" s="3">
        <v>0.51758921490880205</v>
      </c>
      <c r="BB3" s="3">
        <v>0.51758921490880205</v>
      </c>
      <c r="BC3" s="3">
        <v>0.51763055339049102</v>
      </c>
      <c r="BD3" s="3">
        <v>0.51763055339049102</v>
      </c>
      <c r="BE3" s="3">
        <v>0.51779069767441799</v>
      </c>
      <c r="BF3" s="3">
        <v>0.51787709497206702</v>
      </c>
      <c r="BG3" s="3">
        <v>0.51801825293350701</v>
      </c>
      <c r="BH3" s="3">
        <v>0.51806369426751597</v>
      </c>
      <c r="BI3" s="3">
        <v>0.51809284818067802</v>
      </c>
      <c r="BJ3" s="3">
        <v>0.51813725490196105</v>
      </c>
      <c r="BK3" s="3">
        <v>0.51813725490196105</v>
      </c>
      <c r="BL3" s="3">
        <v>0.51817964071856304</v>
      </c>
      <c r="BM3" s="3">
        <v>0.51820118343195298</v>
      </c>
      <c r="BN3" s="3">
        <v>0.51817663817663795</v>
      </c>
      <c r="BO3" s="3">
        <v>0.518201236649803</v>
      </c>
      <c r="BP3" s="3">
        <v>0.518201236649803</v>
      </c>
      <c r="BQ3" s="3">
        <v>0.518201236649803</v>
      </c>
      <c r="BR3" s="3">
        <v>0.51794647733479005</v>
      </c>
      <c r="BS3" s="3">
        <v>0.51803860198226404</v>
      </c>
      <c r="BT3" s="3">
        <v>0.51805383022774298</v>
      </c>
      <c r="BU3" s="3">
        <v>0.51813492063492095</v>
      </c>
      <c r="BV3" s="3">
        <v>0.51813492063492095</v>
      </c>
      <c r="BW3" s="3">
        <v>0.51815142576204498</v>
      </c>
      <c r="BX3" s="3">
        <v>0.51817652764306499</v>
      </c>
      <c r="BY3" s="3">
        <v>0.51817652764306499</v>
      </c>
      <c r="BZ3" s="3">
        <v>0.51823805060918504</v>
      </c>
      <c r="CA3" s="3">
        <v>0.51819109461966595</v>
      </c>
      <c r="CB3" s="3">
        <v>0.51820772058823505</v>
      </c>
      <c r="CC3" s="3">
        <v>0.51827127659574501</v>
      </c>
      <c r="CD3" s="3">
        <v>0.51829842931937198</v>
      </c>
      <c r="CE3" s="3">
        <v>0.51830875975715496</v>
      </c>
      <c r="CF3" s="3">
        <v>0.51830875975715496</v>
      </c>
      <c r="CG3" s="3">
        <v>0.51830875975715496</v>
      </c>
      <c r="CH3" s="3">
        <v>0.51832904884318798</v>
      </c>
      <c r="CI3" s="3">
        <v>0.51832904884318798</v>
      </c>
      <c r="CJ3" s="3">
        <v>0.51832904884318798</v>
      </c>
      <c r="CK3" s="3">
        <v>0.51832904884318798</v>
      </c>
      <c r="CL3" s="3">
        <v>0.51835996635828396</v>
      </c>
      <c r="CM3" s="3">
        <v>0.51835996635828396</v>
      </c>
      <c r="CN3" s="3">
        <v>0.51836000000000004</v>
      </c>
      <c r="CO3" s="3">
        <v>0.51836000000000004</v>
      </c>
    </row>
    <row r="4" spans="1:93" s="2" customFormat="1" ht="15" customHeight="1" x14ac:dyDescent="0.3">
      <c r="A4" s="4" t="s">
        <v>395</v>
      </c>
      <c r="B4" s="3">
        <v>0.51966000000000001</v>
      </c>
      <c r="C4" s="3">
        <v>0.51966000000000001</v>
      </c>
      <c r="D4" s="3">
        <v>0.51966000000000001</v>
      </c>
      <c r="E4" s="3">
        <v>0.51966000000000001</v>
      </c>
      <c r="F4" s="3">
        <v>0.51966000000000001</v>
      </c>
      <c r="G4" s="3">
        <v>0.51966000000000001</v>
      </c>
      <c r="H4" s="3">
        <v>0.51966000000000001</v>
      </c>
      <c r="I4" s="3">
        <v>0.51966000000000001</v>
      </c>
      <c r="J4" s="3">
        <v>0.51966000000000001</v>
      </c>
      <c r="K4" s="3">
        <v>0.51966000000000001</v>
      </c>
      <c r="L4" s="3">
        <v>0.51966000000000001</v>
      </c>
      <c r="M4" s="3">
        <v>0.51966000000000001</v>
      </c>
      <c r="N4" s="3">
        <v>0.51966000000000001</v>
      </c>
      <c r="O4" s="3">
        <v>0.51966000000000001</v>
      </c>
      <c r="P4" s="3">
        <v>0.51966000000000001</v>
      </c>
      <c r="Q4" s="3">
        <v>0.51966000000000001</v>
      </c>
      <c r="R4" s="3">
        <v>0.51966000000000001</v>
      </c>
      <c r="S4" s="3">
        <v>0.51966000000000001</v>
      </c>
      <c r="T4" s="3">
        <v>0.51966000000000001</v>
      </c>
      <c r="U4" s="3">
        <v>0.51966000000000001</v>
      </c>
      <c r="V4" s="3">
        <v>0.51966000000000001</v>
      </c>
      <c r="W4" s="3">
        <v>0.51966000000000001</v>
      </c>
      <c r="X4" s="3">
        <v>0.51966000000000001</v>
      </c>
      <c r="Y4" s="3">
        <v>0.51966000000000001</v>
      </c>
      <c r="Z4" s="3">
        <v>0.51966000000000001</v>
      </c>
      <c r="AA4" s="3">
        <v>0.51966000000000001</v>
      </c>
      <c r="AB4" s="3">
        <v>0.51966000000000001</v>
      </c>
      <c r="AC4" s="3">
        <v>0.51966000000000001</v>
      </c>
      <c r="AD4" s="3">
        <v>0.51966000000000001</v>
      </c>
      <c r="AE4" s="3">
        <v>0.51966000000000001</v>
      </c>
      <c r="AF4" s="3">
        <v>0.51966000000000001</v>
      </c>
      <c r="AG4" s="3">
        <v>0.51966000000000001</v>
      </c>
      <c r="AH4" s="3">
        <v>0.51966000000000001</v>
      </c>
      <c r="AI4" s="3">
        <v>0.51966000000000001</v>
      </c>
      <c r="AJ4" s="3">
        <v>0.51966000000000001</v>
      </c>
      <c r="AK4" s="3">
        <v>0.51966000000000001</v>
      </c>
      <c r="AL4" s="3">
        <v>0.51966000000000001</v>
      </c>
      <c r="AM4" s="3">
        <v>0.51966000000000001</v>
      </c>
      <c r="AN4" s="3">
        <v>0.51966000000000001</v>
      </c>
      <c r="AO4" s="3">
        <v>0.51966000000000001</v>
      </c>
      <c r="AP4" s="3">
        <v>0.51966000000000001</v>
      </c>
      <c r="AQ4" s="3">
        <v>0.51966000000000001</v>
      </c>
      <c r="AR4" s="3">
        <v>0.51966000000000001</v>
      </c>
      <c r="AS4" s="3">
        <v>0.51966000000000001</v>
      </c>
      <c r="AT4" s="3">
        <v>0.51966000000000001</v>
      </c>
      <c r="AU4" s="3">
        <v>0.51966000000000001</v>
      </c>
      <c r="AV4" s="3">
        <v>0.51966000000000001</v>
      </c>
      <c r="AW4" s="3">
        <v>0.51966000000000001</v>
      </c>
      <c r="AX4" s="3">
        <v>0.51966000000000001</v>
      </c>
      <c r="AY4" s="3">
        <v>0.51966000000000001</v>
      </c>
      <c r="AZ4" s="3">
        <v>0.51966000000000001</v>
      </c>
      <c r="BA4" s="3">
        <v>0.51966000000000001</v>
      </c>
      <c r="BB4" s="3">
        <v>0.51966000000000001</v>
      </c>
      <c r="BC4" s="3">
        <v>0.51966000000000001</v>
      </c>
      <c r="BD4" s="3">
        <v>0.51966000000000001</v>
      </c>
      <c r="BE4" s="3">
        <v>0.51966000000000001</v>
      </c>
      <c r="BF4" s="3">
        <v>0.51966000000000001</v>
      </c>
      <c r="BG4" s="3">
        <v>0.51966000000000001</v>
      </c>
      <c r="BH4" s="3">
        <v>0.51966000000000001</v>
      </c>
      <c r="BI4" s="3">
        <v>0.51966000000000001</v>
      </c>
      <c r="BJ4" s="3">
        <v>0.51966000000000001</v>
      </c>
      <c r="BK4" s="3">
        <v>0.51833799999999997</v>
      </c>
      <c r="BL4" s="3">
        <v>0.51701600000000003</v>
      </c>
      <c r="BM4" s="3">
        <v>0.51569399999999999</v>
      </c>
      <c r="BN4" s="3">
        <v>0.51437200000000005</v>
      </c>
      <c r="BO4" s="3">
        <v>0.51305000000000001</v>
      </c>
      <c r="BP4" s="3">
        <v>0.51172799999999996</v>
      </c>
      <c r="BQ4" s="3">
        <v>0.51040600000000003</v>
      </c>
      <c r="BR4" s="3">
        <v>0.50908399999999998</v>
      </c>
      <c r="BS4" s="3">
        <v>0.50776200000000005</v>
      </c>
      <c r="BT4" s="3">
        <v>0.50644</v>
      </c>
      <c r="BU4" s="3">
        <v>0.50511799999999996</v>
      </c>
      <c r="BV4" s="3">
        <v>0.50379599999999902</v>
      </c>
      <c r="BW4" s="3">
        <v>0.50247399999999898</v>
      </c>
      <c r="BX4" s="3">
        <v>0.50115199999999904</v>
      </c>
      <c r="BY4" s="3">
        <v>0.49983</v>
      </c>
      <c r="BZ4" s="3">
        <v>0.49983</v>
      </c>
      <c r="CA4" s="3">
        <v>0.49983</v>
      </c>
      <c r="CB4" s="3">
        <v>0.49983</v>
      </c>
      <c r="CC4" s="3">
        <v>0.49983</v>
      </c>
      <c r="CD4" s="3">
        <v>0.49983</v>
      </c>
      <c r="CE4" s="3">
        <v>0.49983</v>
      </c>
      <c r="CF4" s="3">
        <v>0.49983</v>
      </c>
      <c r="CG4" s="3">
        <v>0.49983</v>
      </c>
      <c r="CH4" s="3">
        <v>0.49983</v>
      </c>
      <c r="CI4" s="3">
        <v>0.49983</v>
      </c>
      <c r="CJ4" s="3">
        <v>0.49983</v>
      </c>
      <c r="CK4" s="3">
        <v>0.49983</v>
      </c>
      <c r="CL4" s="3">
        <v>0.49983</v>
      </c>
      <c r="CM4" s="3">
        <v>0.49983</v>
      </c>
      <c r="CN4" s="56">
        <v>0.49983</v>
      </c>
      <c r="CO4" s="56">
        <v>0.49983</v>
      </c>
    </row>
    <row r="5" spans="1:93" s="2" customFormat="1" x14ac:dyDescent="0.3">
      <c r="A5" s="4" t="s">
        <v>396</v>
      </c>
      <c r="B5" s="3">
        <v>0.52</v>
      </c>
      <c r="C5" s="3">
        <v>0.52</v>
      </c>
      <c r="D5" s="3">
        <v>0.52</v>
      </c>
      <c r="E5" s="3">
        <v>0.52</v>
      </c>
      <c r="F5" s="3">
        <v>0.52</v>
      </c>
      <c r="G5" s="3">
        <v>0.52</v>
      </c>
      <c r="H5" s="3">
        <v>0.52</v>
      </c>
      <c r="I5" s="3">
        <v>0.52</v>
      </c>
      <c r="J5" s="3">
        <v>0.52</v>
      </c>
      <c r="K5" s="3">
        <v>0.52</v>
      </c>
      <c r="L5" s="3">
        <v>0.52</v>
      </c>
      <c r="M5" s="3">
        <v>0.50333333333333297</v>
      </c>
      <c r="N5" s="3">
        <v>0.50333333333333297</v>
      </c>
      <c r="O5" s="3">
        <v>0.50333333333333297</v>
      </c>
      <c r="P5" s="3">
        <v>0.50333333333333297</v>
      </c>
      <c r="Q5" s="3">
        <v>0.50333333333333297</v>
      </c>
      <c r="R5" s="3">
        <v>0.50333333333333297</v>
      </c>
      <c r="S5" s="3">
        <v>0.50333333333333297</v>
      </c>
      <c r="T5" s="3">
        <v>0.51090909090909098</v>
      </c>
      <c r="U5" s="3">
        <v>0.51090909090909098</v>
      </c>
      <c r="V5" s="3">
        <v>0.50559782608695603</v>
      </c>
      <c r="W5" s="3">
        <v>0.50871415356151695</v>
      </c>
      <c r="X5" s="3">
        <v>0.51006354708261104</v>
      </c>
      <c r="Y5" s="3">
        <v>0.50997334426901797</v>
      </c>
      <c r="Z5" s="3">
        <v>0.51036334913112202</v>
      </c>
      <c r="AA5" s="3">
        <v>0.51038769625120195</v>
      </c>
      <c r="AB5" s="3">
        <v>0.50498624105668699</v>
      </c>
      <c r="AC5" s="3">
        <v>0.50604825486062299</v>
      </c>
      <c r="AD5" s="3">
        <v>0.49525789370464801</v>
      </c>
      <c r="AE5" s="3">
        <v>0.495633423180593</v>
      </c>
      <c r="AF5" s="3">
        <v>0.49758900246739501</v>
      </c>
      <c r="AG5" s="3">
        <v>0.49864247732249001</v>
      </c>
      <c r="AH5" s="3">
        <v>0.49953314247962999</v>
      </c>
      <c r="AI5" s="3">
        <v>0.50125965395437899</v>
      </c>
      <c r="AJ5" s="3">
        <v>0.50296705062951996</v>
      </c>
      <c r="AK5" s="3">
        <v>0.503973566202502</v>
      </c>
      <c r="AL5" s="3">
        <v>0.50439408866995095</v>
      </c>
      <c r="AM5" s="3">
        <v>0.50528104059913304</v>
      </c>
      <c r="AN5" s="3">
        <v>0.50560770513057995</v>
      </c>
      <c r="AO5" s="3">
        <v>0.50418066093710701</v>
      </c>
      <c r="AP5" s="3">
        <v>0.50483023702754604</v>
      </c>
      <c r="AQ5" s="3">
        <v>0.50526180036110402</v>
      </c>
      <c r="AR5" s="3">
        <v>0.50605008826785502</v>
      </c>
      <c r="AS5" s="3">
        <v>0.50638842062431</v>
      </c>
      <c r="AT5" s="3">
        <v>0.506750225280577</v>
      </c>
      <c r="AU5" s="3">
        <v>0.50716134826711701</v>
      </c>
      <c r="AV5" s="3">
        <v>0.50766743533186298</v>
      </c>
      <c r="AW5" s="3">
        <v>0.50784443464196405</v>
      </c>
      <c r="AX5" s="3">
        <v>0.50799649338956498</v>
      </c>
      <c r="AY5" s="3">
        <v>0.50798910893393201</v>
      </c>
      <c r="AZ5" s="3">
        <v>0.50820863128555405</v>
      </c>
      <c r="BA5" s="3">
        <v>0.50839302849746704</v>
      </c>
      <c r="BB5" s="3">
        <v>0.50871759329449195</v>
      </c>
      <c r="BC5" s="3">
        <v>0.50895600595250601</v>
      </c>
      <c r="BD5" s="3">
        <v>0.50916493594620704</v>
      </c>
      <c r="BE5" s="3">
        <v>0.50929263782487599</v>
      </c>
      <c r="BF5" s="3">
        <v>0.50951632478462405</v>
      </c>
      <c r="BG5" s="3">
        <v>0.509748837571253</v>
      </c>
      <c r="BH5" s="3">
        <v>0.50999981021426799</v>
      </c>
      <c r="BI5" s="3">
        <v>0.51022248612940901</v>
      </c>
      <c r="BJ5" s="3">
        <v>0.510326595803272</v>
      </c>
      <c r="BK5" s="3">
        <v>0.51044586680205295</v>
      </c>
      <c r="BL5" s="3">
        <v>0.51042462504235597</v>
      </c>
      <c r="BM5" s="3">
        <v>0.51053268210110603</v>
      </c>
      <c r="BN5" s="3">
        <v>0.51072533668461195</v>
      </c>
      <c r="BO5" s="3">
        <v>0.51089014744976302</v>
      </c>
      <c r="BP5" s="3">
        <v>0.51095288850991305</v>
      </c>
      <c r="BQ5" s="3">
        <v>0.51110961257485998</v>
      </c>
      <c r="BR5" s="3">
        <v>0.51117197838113604</v>
      </c>
      <c r="BS5" s="3">
        <v>0.51117197838113604</v>
      </c>
      <c r="BT5" s="3">
        <v>0.51124179491640698</v>
      </c>
      <c r="BU5" s="3">
        <v>0.51138829269799102</v>
      </c>
      <c r="BV5" s="3">
        <v>0.51152697385412405</v>
      </c>
      <c r="BW5" s="3">
        <v>0.511560821341565</v>
      </c>
      <c r="BX5" s="3">
        <v>0.51156168312246997</v>
      </c>
      <c r="BY5" s="3">
        <v>0.51161713351113203</v>
      </c>
      <c r="BZ5" s="3">
        <v>0.51176211263344396</v>
      </c>
      <c r="CA5" s="3">
        <v>0.51191374361128605</v>
      </c>
      <c r="CB5" s="3">
        <v>0.51190837366020103</v>
      </c>
      <c r="CC5" s="3">
        <v>0.51193121584978696</v>
      </c>
      <c r="CD5" s="3">
        <v>0.51183875169533599</v>
      </c>
      <c r="CE5" s="3">
        <v>0.51200620815741404</v>
      </c>
      <c r="CF5" s="3">
        <v>0.51202049723828003</v>
      </c>
      <c r="CG5" s="3">
        <v>0.51191725439681701</v>
      </c>
      <c r="CH5" s="3">
        <v>0.51189054169928805</v>
      </c>
      <c r="CI5" s="3">
        <v>0.51198417865346602</v>
      </c>
      <c r="CJ5" s="3">
        <v>0.51197762413880799</v>
      </c>
      <c r="CK5" s="3">
        <v>0.51197762413880799</v>
      </c>
      <c r="CL5" s="3">
        <v>0.51197762413880799</v>
      </c>
      <c r="CM5" s="3">
        <v>0.51197762413880799</v>
      </c>
      <c r="CN5" s="3">
        <v>0.51197762413880799</v>
      </c>
      <c r="CO5" s="3">
        <v>0.51197762413880799</v>
      </c>
    </row>
    <row r="6" spans="1:93" s="2" customFormat="1" x14ac:dyDescent="0.3">
      <c r="A6" s="4" t="s">
        <v>397</v>
      </c>
      <c r="B6" s="3">
        <v>0.5</v>
      </c>
      <c r="C6" s="3">
        <v>0.5</v>
      </c>
      <c r="D6" s="3">
        <v>0.5</v>
      </c>
      <c r="E6" s="3">
        <v>0.5</v>
      </c>
      <c r="F6" s="3">
        <v>0.5</v>
      </c>
      <c r="G6" s="3">
        <v>0.5</v>
      </c>
      <c r="H6" s="3">
        <v>0.5</v>
      </c>
      <c r="I6" s="3">
        <v>0.5</v>
      </c>
      <c r="J6" s="3">
        <v>0.5</v>
      </c>
      <c r="K6" s="3">
        <v>0.5</v>
      </c>
      <c r="L6" s="3">
        <v>0.5</v>
      </c>
      <c r="M6" s="3">
        <v>0.5</v>
      </c>
      <c r="N6" s="3">
        <v>0.5</v>
      </c>
      <c r="O6" s="3">
        <v>0.5</v>
      </c>
      <c r="P6" s="3">
        <v>0.5</v>
      </c>
      <c r="Q6" s="3">
        <v>0.5</v>
      </c>
      <c r="R6" s="3">
        <v>0.5</v>
      </c>
      <c r="S6" s="3">
        <v>0.5</v>
      </c>
      <c r="T6" s="3">
        <v>0.5</v>
      </c>
      <c r="U6" s="3">
        <v>0.5</v>
      </c>
      <c r="V6" s="3">
        <v>0.5</v>
      </c>
      <c r="W6" s="3">
        <v>0.51714285714285702</v>
      </c>
      <c r="X6" s="3">
        <v>0.51749999999999996</v>
      </c>
      <c r="Y6" s="3">
        <v>0.51749999999999996</v>
      </c>
      <c r="Z6" s="3">
        <v>0.51798561151079103</v>
      </c>
      <c r="AA6" s="3">
        <v>0.51862068965517205</v>
      </c>
      <c r="AB6" s="3">
        <v>0.51695067264574002</v>
      </c>
      <c r="AC6" s="3">
        <v>0.51695067264574002</v>
      </c>
      <c r="AD6" s="3">
        <v>0.51821522309711299</v>
      </c>
      <c r="AE6" s="3">
        <v>0.518320987654321</v>
      </c>
      <c r="AF6" s="3">
        <v>0.51881326352530499</v>
      </c>
      <c r="AG6" s="3">
        <v>0.51886097152428801</v>
      </c>
      <c r="AH6" s="3">
        <v>0.51914249684741498</v>
      </c>
      <c r="AI6" s="3">
        <v>0.51899641577060895</v>
      </c>
      <c r="AJ6" s="3">
        <v>0.51914616792030899</v>
      </c>
      <c r="AK6" s="3">
        <v>0.51930452061599597</v>
      </c>
      <c r="AL6" s="3">
        <v>0.51903037216597703</v>
      </c>
      <c r="AM6" s="3">
        <v>0.51900180230140003</v>
      </c>
      <c r="AN6" s="3">
        <v>0.51906590555267296</v>
      </c>
      <c r="AO6" s="3">
        <v>0.51633381572600101</v>
      </c>
      <c r="AP6" s="3">
        <v>0.516377502383222</v>
      </c>
      <c r="AQ6" s="3">
        <v>0.516377502383222</v>
      </c>
      <c r="AR6" s="3">
        <v>0.516377502383222</v>
      </c>
      <c r="AS6" s="3">
        <v>0.51651056014692398</v>
      </c>
      <c r="AT6" s="3">
        <v>0.51662072032014195</v>
      </c>
      <c r="AU6" s="3">
        <v>0.51662072032014195</v>
      </c>
      <c r="AV6" s="3">
        <v>0.51662072032014195</v>
      </c>
      <c r="AW6" s="3">
        <v>0.51672272531263497</v>
      </c>
      <c r="AX6" s="3">
        <v>0.51675906183368903</v>
      </c>
      <c r="AY6" s="3">
        <v>0.51695085255767304</v>
      </c>
      <c r="AZ6" s="3">
        <v>0.51742591024555495</v>
      </c>
      <c r="BA6" s="3">
        <v>0.51758921490880205</v>
      </c>
      <c r="BB6" s="3">
        <v>0.51758921490880205</v>
      </c>
      <c r="BC6" s="3">
        <v>0.51763055339049102</v>
      </c>
      <c r="BD6" s="3">
        <v>0.51763055339049102</v>
      </c>
      <c r="BE6" s="3">
        <v>0.51779069767441799</v>
      </c>
      <c r="BF6" s="3">
        <v>0.51787709497206702</v>
      </c>
      <c r="BG6" s="3">
        <v>0.51801825293350701</v>
      </c>
      <c r="BH6" s="3">
        <v>0.51806369426751597</v>
      </c>
      <c r="BI6" s="3">
        <v>0.51809284818067802</v>
      </c>
      <c r="BJ6" s="3">
        <v>0.51813725490196105</v>
      </c>
      <c r="BK6" s="3">
        <v>0.51813725490196105</v>
      </c>
      <c r="BL6" s="3">
        <v>0.51817964071856304</v>
      </c>
      <c r="BM6" s="3">
        <v>0.51820118343195298</v>
      </c>
      <c r="BN6" s="3">
        <v>0.51817663817663795</v>
      </c>
      <c r="BO6" s="3">
        <v>0.518201236649803</v>
      </c>
      <c r="BP6" s="3">
        <v>0.518201236649803</v>
      </c>
      <c r="BQ6" s="3">
        <v>0.518201236649803</v>
      </c>
      <c r="BR6" s="3">
        <v>0.51794647733479005</v>
      </c>
      <c r="BS6" s="3">
        <v>0.51803860198226404</v>
      </c>
      <c r="BT6" s="3">
        <v>0.51805383022774298</v>
      </c>
      <c r="BU6" s="3">
        <v>0.51813492063492095</v>
      </c>
      <c r="BV6" s="3">
        <v>0.51813492063492095</v>
      </c>
      <c r="BW6" s="3">
        <v>0.51815142576204498</v>
      </c>
      <c r="BX6" s="3">
        <v>0.51817652764306499</v>
      </c>
      <c r="BY6" s="3">
        <v>0.51817652764306499</v>
      </c>
      <c r="BZ6" s="3">
        <v>0.51823805060918504</v>
      </c>
      <c r="CA6" s="3">
        <v>0.51819109461966595</v>
      </c>
      <c r="CB6" s="3">
        <v>0.51820772058823505</v>
      </c>
      <c r="CC6" s="3">
        <v>0.51827127659574501</v>
      </c>
      <c r="CD6" s="3">
        <v>0.51829842931937198</v>
      </c>
      <c r="CE6" s="3">
        <v>0.51830875975715496</v>
      </c>
      <c r="CF6" s="3">
        <v>0.51830875975715496</v>
      </c>
      <c r="CG6" s="3">
        <v>0.51830875975715496</v>
      </c>
      <c r="CH6" s="3">
        <v>0.51832904884318798</v>
      </c>
      <c r="CI6" s="3">
        <v>0.51832904884318798</v>
      </c>
      <c r="CJ6" s="3">
        <v>0.51832904884318798</v>
      </c>
      <c r="CK6" s="3">
        <v>0.51832904884318798</v>
      </c>
      <c r="CL6" s="3">
        <v>0.51835996635828396</v>
      </c>
      <c r="CM6" s="3">
        <v>0.51835996635828396</v>
      </c>
      <c r="CN6" s="3">
        <v>0.51835996635828396</v>
      </c>
      <c r="CO6" s="3">
        <v>0.51835996635828396</v>
      </c>
    </row>
    <row r="7" spans="1:93" s="2" customFormat="1" ht="15" customHeight="1" x14ac:dyDescent="0.3">
      <c r="A7" s="4" t="s">
        <v>398</v>
      </c>
      <c r="B7" s="3">
        <v>0.5</v>
      </c>
      <c r="C7" s="3">
        <v>0.5</v>
      </c>
      <c r="D7" s="3">
        <v>0.5</v>
      </c>
      <c r="E7" s="3">
        <v>0.5</v>
      </c>
      <c r="F7" s="3">
        <v>0.5</v>
      </c>
      <c r="G7" s="3">
        <v>0.5</v>
      </c>
      <c r="H7" s="3">
        <v>0.5</v>
      </c>
      <c r="I7" s="3">
        <v>0.5</v>
      </c>
      <c r="J7" s="3">
        <v>0.5</v>
      </c>
      <c r="K7" s="3">
        <v>0.5</v>
      </c>
      <c r="L7" s="3">
        <v>0.5</v>
      </c>
      <c r="M7" s="3">
        <v>0.5</v>
      </c>
      <c r="N7" s="3">
        <v>0.5</v>
      </c>
      <c r="O7" s="3">
        <v>0.5</v>
      </c>
      <c r="P7" s="3">
        <v>0.5</v>
      </c>
      <c r="Q7" s="3">
        <v>0.5</v>
      </c>
      <c r="R7" s="3">
        <v>0.5</v>
      </c>
      <c r="S7" s="3">
        <v>0.5</v>
      </c>
      <c r="T7" s="3">
        <v>0.5</v>
      </c>
      <c r="U7" s="3">
        <v>0.5</v>
      </c>
      <c r="V7" s="3">
        <v>0.5</v>
      </c>
      <c r="W7" s="3">
        <v>0.51714285714285702</v>
      </c>
      <c r="X7" s="3">
        <v>0.51749999999999996</v>
      </c>
      <c r="Y7" s="3">
        <v>0.51749999999999996</v>
      </c>
      <c r="Z7" s="3">
        <v>0.51798561151079103</v>
      </c>
      <c r="AA7" s="3">
        <v>0.51862068965517205</v>
      </c>
      <c r="AB7" s="3">
        <v>0.51695067264574002</v>
      </c>
      <c r="AC7" s="3">
        <v>0.51695067264574002</v>
      </c>
      <c r="AD7" s="3">
        <v>0.51821522309711299</v>
      </c>
      <c r="AE7" s="3">
        <v>0.518320987654321</v>
      </c>
      <c r="AF7" s="3">
        <v>0.51881326352530499</v>
      </c>
      <c r="AG7" s="3">
        <v>0.51886097152428801</v>
      </c>
      <c r="AH7" s="3">
        <v>0.51914249684741498</v>
      </c>
      <c r="AI7" s="3">
        <v>0.51899641577060895</v>
      </c>
      <c r="AJ7" s="3">
        <v>0.51914616792030899</v>
      </c>
      <c r="AK7" s="3">
        <v>0.51930452061599597</v>
      </c>
      <c r="AL7" s="3">
        <v>0.51903037216597703</v>
      </c>
      <c r="AM7" s="3">
        <v>0.51900180230140003</v>
      </c>
      <c r="AN7" s="3">
        <v>0.51906590555267296</v>
      </c>
      <c r="AO7" s="3">
        <v>0.51633381572600101</v>
      </c>
      <c r="AP7" s="3">
        <v>0.516377502383222</v>
      </c>
      <c r="AQ7" s="3">
        <v>0.516377502383222</v>
      </c>
      <c r="AR7" s="3">
        <v>0.516377502383222</v>
      </c>
      <c r="AS7" s="3">
        <v>0.51651056014692398</v>
      </c>
      <c r="AT7" s="3">
        <v>0.51662072032014195</v>
      </c>
      <c r="AU7" s="3">
        <v>0.51662072032014195</v>
      </c>
      <c r="AV7" s="3">
        <v>0.51662072032014195</v>
      </c>
      <c r="AW7" s="3">
        <v>0.51672272531263497</v>
      </c>
      <c r="AX7" s="3">
        <v>0.51675906183368903</v>
      </c>
      <c r="AY7" s="3">
        <v>0.51695085255767304</v>
      </c>
      <c r="AZ7" s="3">
        <v>0.51742591024555495</v>
      </c>
      <c r="BA7" s="3">
        <v>0.51758921490880205</v>
      </c>
      <c r="BB7" s="3">
        <v>0.51758921490880205</v>
      </c>
      <c r="BC7" s="3">
        <v>0.51763055339049102</v>
      </c>
      <c r="BD7" s="3">
        <v>0.51763055339049102</v>
      </c>
      <c r="BE7" s="3">
        <v>0.51779069767441799</v>
      </c>
      <c r="BF7" s="3">
        <v>0.51787709497206702</v>
      </c>
      <c r="BG7" s="3">
        <v>0.51801825293350701</v>
      </c>
      <c r="BH7" s="3">
        <v>0.51806369426751597</v>
      </c>
      <c r="BI7" s="3">
        <v>0.51809284818067802</v>
      </c>
      <c r="BJ7" s="3">
        <v>0.51813725490196105</v>
      </c>
      <c r="BK7" s="3">
        <v>0.51813725490196105</v>
      </c>
      <c r="BL7" s="3">
        <v>0.51817964071856304</v>
      </c>
      <c r="BM7" s="3">
        <v>0.51820118343195298</v>
      </c>
      <c r="BN7" s="3">
        <v>0.51817663817663795</v>
      </c>
      <c r="BO7" s="3">
        <v>0.518201236649803</v>
      </c>
      <c r="BP7" s="3">
        <v>0.518201236649803</v>
      </c>
      <c r="BQ7" s="3">
        <v>0.518201236649803</v>
      </c>
      <c r="BR7" s="3">
        <v>0.51794647733479005</v>
      </c>
      <c r="BS7" s="3">
        <v>0.51803860198226404</v>
      </c>
      <c r="BT7" s="3">
        <v>0.51805383022774298</v>
      </c>
      <c r="BU7" s="3">
        <v>0.51813492063492095</v>
      </c>
      <c r="BV7" s="3">
        <v>0.51813492063492095</v>
      </c>
      <c r="BW7" s="3">
        <v>0.51815142576204498</v>
      </c>
      <c r="BX7" s="3">
        <v>0.51817652764306499</v>
      </c>
      <c r="BY7" s="3">
        <v>0.51817652764306499</v>
      </c>
      <c r="BZ7" s="3">
        <v>0.51823805060918504</v>
      </c>
      <c r="CA7" s="3">
        <v>0.51819109461966595</v>
      </c>
      <c r="CB7" s="3">
        <v>0.51820772058823505</v>
      </c>
      <c r="CC7" s="3">
        <v>0.51827127659574501</v>
      </c>
      <c r="CD7" s="3">
        <v>0.51829842931937198</v>
      </c>
      <c r="CE7" s="3">
        <v>0.51830875975715496</v>
      </c>
      <c r="CF7" s="3">
        <v>0.51830875975715496</v>
      </c>
      <c r="CG7" s="3">
        <v>0.51830875975715496</v>
      </c>
      <c r="CH7" s="3">
        <v>0.51832904884318798</v>
      </c>
      <c r="CI7" s="3">
        <v>0.51832904884318798</v>
      </c>
      <c r="CJ7" s="3">
        <v>0.51832904884318798</v>
      </c>
      <c r="CK7" s="3">
        <v>0.51832904884318798</v>
      </c>
      <c r="CL7" s="3">
        <v>0.51835996635828396</v>
      </c>
      <c r="CM7" s="3">
        <v>0.51835996635828396</v>
      </c>
      <c r="CN7" s="3">
        <v>0.51835996635828396</v>
      </c>
      <c r="CO7" s="3">
        <v>0.51835996635828396</v>
      </c>
    </row>
    <row r="8" spans="1:93" x14ac:dyDescent="0.25">
      <c r="A8" s="79" t="s">
        <v>52</v>
      </c>
    </row>
    <row r="9" spans="1:93" x14ac:dyDescent="0.25">
      <c r="A9" s="79" t="s">
        <v>53</v>
      </c>
    </row>
    <row r="10" spans="1:93" x14ac:dyDescent="0.25">
      <c r="A10" s="79" t="s">
        <v>54</v>
      </c>
    </row>
    <row r="11" spans="1:93" x14ac:dyDescent="0.25">
      <c r="A11" s="97" t="s">
        <v>376</v>
      </c>
    </row>
    <row r="12" spans="1:93" x14ac:dyDescent="0.25">
      <c r="A12" s="79"/>
    </row>
  </sheetData>
  <phoneticPr fontId="26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4"/>
  <sheetViews>
    <sheetView workbookViewId="0">
      <selection activeCell="G8" sqref="G8"/>
    </sheetView>
  </sheetViews>
  <sheetFormatPr defaultColWidth="9" defaultRowHeight="14.4" x14ac:dyDescent="0.3"/>
  <cols>
    <col min="1" max="1" width="17.69921875" style="2" customWidth="1"/>
    <col min="2" max="2" width="9.69921875" style="2" customWidth="1"/>
    <col min="3" max="3" width="10.69921875" style="2" customWidth="1"/>
    <col min="4" max="4" width="12" style="2" customWidth="1"/>
    <col min="5" max="5" width="9.19921875" style="2" customWidth="1"/>
    <col min="6" max="6" width="7.19921875" style="2" customWidth="1"/>
    <col min="7" max="7" width="6.796875" style="2" customWidth="1"/>
    <col min="8" max="12" width="6.296875" style="2" customWidth="1"/>
    <col min="13" max="13" width="5.5" style="2" customWidth="1"/>
    <col min="14" max="14" width="6.19921875" style="2" customWidth="1"/>
    <col min="15" max="34" width="6.296875" style="2" customWidth="1"/>
    <col min="35" max="35" width="13.19921875" style="2" customWidth="1"/>
    <col min="36" max="36" width="6.296875" style="2" customWidth="1"/>
    <col min="37" max="37" width="17.5" style="2" customWidth="1"/>
    <col min="38" max="38" width="15.69921875" style="2" customWidth="1"/>
    <col min="39" max="42" width="9" style="2"/>
    <col min="43" max="43" width="12.296875" style="2" customWidth="1"/>
    <col min="44" max="44" width="13.5" style="2" customWidth="1"/>
    <col min="45" max="16384" width="9" style="2"/>
  </cols>
  <sheetData>
    <row r="1" spans="1:18" x14ac:dyDescent="0.3">
      <c r="A1" s="1" t="s">
        <v>55</v>
      </c>
    </row>
    <row r="2" spans="1:18" x14ac:dyDescent="0.3">
      <c r="A2" s="42" t="s">
        <v>56</v>
      </c>
      <c r="M2" s="10"/>
      <c r="N2" s="10"/>
      <c r="O2" s="10"/>
      <c r="P2" s="10"/>
      <c r="Q2" s="10"/>
      <c r="R2" s="10"/>
    </row>
    <row r="3" spans="1:18" ht="80.650000000000006" x14ac:dyDescent="0.3">
      <c r="A3" s="72" t="s">
        <v>57</v>
      </c>
      <c r="B3" s="72" t="s">
        <v>58</v>
      </c>
      <c r="C3" s="72" t="s">
        <v>59</v>
      </c>
      <c r="D3" s="72" t="s">
        <v>60</v>
      </c>
      <c r="E3" s="72" t="s">
        <v>61</v>
      </c>
      <c r="F3" s="72" t="s">
        <v>62</v>
      </c>
      <c r="G3" s="72" t="s">
        <v>63</v>
      </c>
      <c r="H3" s="72" t="s">
        <v>64</v>
      </c>
      <c r="I3" s="72" t="s">
        <v>65</v>
      </c>
      <c r="J3" s="72" t="s">
        <v>66</v>
      </c>
      <c r="M3" s="10"/>
      <c r="N3" s="10"/>
      <c r="O3" s="10"/>
      <c r="P3" s="10"/>
      <c r="Q3" s="10"/>
      <c r="R3" s="10"/>
    </row>
    <row r="4" spans="1:18" x14ac:dyDescent="0.3">
      <c r="A4" s="72" t="s">
        <v>67</v>
      </c>
      <c r="B4" s="73">
        <v>0.69340107086854297</v>
      </c>
      <c r="C4" s="73">
        <v>0.29159892913145702</v>
      </c>
      <c r="D4" s="75">
        <v>1.4999999999999999E-2</v>
      </c>
      <c r="E4" s="73">
        <v>0.71158872308815302</v>
      </c>
      <c r="F4" s="73">
        <v>0.67065338871017299</v>
      </c>
      <c r="G4" s="73">
        <v>0.322660281702496</v>
      </c>
      <c r="H4" s="73">
        <v>0.27341127691184702</v>
      </c>
      <c r="I4" s="75">
        <v>0.03</v>
      </c>
      <c r="J4" s="75">
        <v>0.01</v>
      </c>
      <c r="M4" s="10"/>
      <c r="N4" s="10"/>
      <c r="O4" s="10"/>
      <c r="P4" s="10"/>
      <c r="Q4" s="10"/>
      <c r="R4" s="10"/>
    </row>
    <row r="5" spans="1:18" x14ac:dyDescent="0.3">
      <c r="A5" s="72" t="s">
        <v>68</v>
      </c>
      <c r="B5" s="73">
        <v>0.85983485953595795</v>
      </c>
      <c r="C5" s="73">
        <v>0.12516697426940299</v>
      </c>
      <c r="D5" s="75">
        <v>1.4999999999999999E-2</v>
      </c>
      <c r="E5" s="73">
        <v>0.89405566840781503</v>
      </c>
      <c r="F5" s="73">
        <v>0.68936863901172096</v>
      </c>
      <c r="G5" s="73">
        <v>0.29564288388198701</v>
      </c>
      <c r="H5" s="73">
        <v>9.0906219771715993E-2</v>
      </c>
      <c r="I5" s="75">
        <v>0.03</v>
      </c>
      <c r="J5" s="75">
        <v>0.01</v>
      </c>
      <c r="M5" s="10"/>
      <c r="N5" s="10"/>
      <c r="O5" s="10"/>
      <c r="P5" s="10"/>
      <c r="Q5" s="10"/>
      <c r="R5" s="10"/>
    </row>
    <row r="6" spans="1:18" x14ac:dyDescent="0.3">
      <c r="A6" s="72" t="s">
        <v>69</v>
      </c>
      <c r="B6" s="73">
        <v>0.71192034587768804</v>
      </c>
      <c r="C6" s="73">
        <v>0.273079654122312</v>
      </c>
      <c r="D6" s="75">
        <v>1.4999999999999999E-2</v>
      </c>
      <c r="E6" s="73">
        <v>0.86451673189383704</v>
      </c>
      <c r="F6" s="73">
        <v>0.613958010110916</v>
      </c>
      <c r="G6" s="73">
        <v>0.71192034587768804</v>
      </c>
      <c r="H6" s="73">
        <v>0.120483268106163</v>
      </c>
      <c r="I6" s="75">
        <v>0.03</v>
      </c>
      <c r="J6" s="75">
        <v>0.01</v>
      </c>
      <c r="M6" s="10"/>
      <c r="N6" s="10"/>
      <c r="O6" s="10"/>
      <c r="P6" s="10"/>
      <c r="Q6" s="10"/>
      <c r="R6" s="10"/>
    </row>
    <row r="7" spans="1:18" x14ac:dyDescent="0.3">
      <c r="A7" s="72" t="s">
        <v>70</v>
      </c>
      <c r="B7" s="73">
        <v>0.71192034587768804</v>
      </c>
      <c r="C7" s="73">
        <v>0.273079654122312</v>
      </c>
      <c r="D7" s="75">
        <v>1.4999999999999999E-2</v>
      </c>
      <c r="E7" s="73">
        <v>0.86451673189383704</v>
      </c>
      <c r="F7" s="73">
        <v>0.613958010110916</v>
      </c>
      <c r="G7" s="73">
        <v>0.71192034587768804</v>
      </c>
      <c r="H7" s="73">
        <v>0.120483268106163</v>
      </c>
      <c r="I7" s="75">
        <v>0.03</v>
      </c>
      <c r="J7" s="75">
        <v>0.01</v>
      </c>
    </row>
    <row r="8" spans="1:18" x14ac:dyDescent="0.3">
      <c r="A8" s="72" t="s">
        <v>71</v>
      </c>
      <c r="B8" s="73">
        <v>0.71192034587768804</v>
      </c>
      <c r="C8" s="73">
        <v>0.273079654122312</v>
      </c>
      <c r="D8" s="75">
        <v>1.4999999999999999E-2</v>
      </c>
      <c r="E8" s="73">
        <v>0.86451673189383704</v>
      </c>
      <c r="F8" s="73">
        <v>0.613958010110916</v>
      </c>
      <c r="G8" s="73">
        <v>0.71192034587768804</v>
      </c>
      <c r="H8" s="73">
        <v>0.120483268106163</v>
      </c>
      <c r="I8" s="75">
        <v>0.03</v>
      </c>
      <c r="J8" s="75">
        <v>0.01</v>
      </c>
    </row>
    <row r="10" spans="1:18" x14ac:dyDescent="0.3">
      <c r="A10" s="76" t="s">
        <v>375</v>
      </c>
      <c r="B10" s="77"/>
      <c r="C10" s="77"/>
      <c r="D10" s="77"/>
      <c r="E10" s="77"/>
      <c r="F10" s="77"/>
      <c r="G10" s="77"/>
      <c r="H10" s="77"/>
      <c r="I10" s="77"/>
      <c r="J10" s="77"/>
    </row>
    <row r="11" spans="1:18" x14ac:dyDescent="0.3">
      <c r="A11" s="2" t="s">
        <v>72</v>
      </c>
      <c r="B11" s="77"/>
      <c r="C11" s="77"/>
      <c r="D11" s="77"/>
      <c r="E11" s="77"/>
      <c r="F11" s="77"/>
      <c r="G11" s="77"/>
      <c r="H11" s="77"/>
      <c r="I11" s="77"/>
      <c r="J11" s="77"/>
    </row>
    <row r="12" spans="1:18" x14ac:dyDescent="0.3">
      <c r="A12" s="2" t="s">
        <v>73</v>
      </c>
      <c r="B12" s="77"/>
      <c r="C12" s="77"/>
      <c r="D12" s="77"/>
      <c r="E12" s="77"/>
      <c r="F12" s="77"/>
      <c r="G12" s="77"/>
      <c r="H12" s="77"/>
      <c r="I12" s="77"/>
      <c r="J12" s="77"/>
    </row>
    <row r="13" spans="1:18" x14ac:dyDescent="0.3">
      <c r="A13" s="2" t="s">
        <v>74</v>
      </c>
      <c r="B13" s="77"/>
      <c r="C13" s="77"/>
      <c r="D13" s="77"/>
      <c r="E13" s="77"/>
      <c r="F13" s="77"/>
      <c r="G13" s="77"/>
      <c r="H13" s="77"/>
      <c r="I13" s="77"/>
      <c r="J13" s="77"/>
    </row>
    <row r="14" spans="1:18" x14ac:dyDescent="0.3">
      <c r="A14" s="78"/>
      <c r="B14" s="2" t="s">
        <v>75</v>
      </c>
    </row>
  </sheetData>
  <phoneticPr fontId="26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J12"/>
  <sheetViews>
    <sheetView workbookViewId="0">
      <selection activeCell="G8" sqref="G8"/>
    </sheetView>
  </sheetViews>
  <sheetFormatPr defaultColWidth="9" defaultRowHeight="14.4" x14ac:dyDescent="0.3"/>
  <cols>
    <col min="1" max="2" width="12.19921875" style="2" customWidth="1"/>
    <col min="3" max="16384" width="9" style="2"/>
  </cols>
  <sheetData>
    <row r="1" spans="1:140" x14ac:dyDescent="0.3">
      <c r="A1" s="1" t="s">
        <v>76</v>
      </c>
    </row>
    <row r="2" spans="1:140" ht="26.5" x14ac:dyDescent="0.3">
      <c r="A2" s="72" t="s">
        <v>57</v>
      </c>
      <c r="B2" s="72" t="s">
        <v>77</v>
      </c>
      <c r="C2" s="72" t="s">
        <v>78</v>
      </c>
      <c r="D2" s="72" t="s">
        <v>79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</row>
    <row r="3" spans="1:140" x14ac:dyDescent="0.3">
      <c r="A3" s="72" t="s">
        <v>67</v>
      </c>
      <c r="B3" s="73">
        <v>3.3735760150986997E-2</v>
      </c>
      <c r="C3" s="73">
        <v>0.107533401849949</v>
      </c>
      <c r="D3" s="73">
        <v>1.3823564119422899E-3</v>
      </c>
    </row>
    <row r="4" spans="1:140" x14ac:dyDescent="0.3">
      <c r="A4" s="72" t="s">
        <v>68</v>
      </c>
      <c r="B4" s="73">
        <v>-4.5109441573949298E-2</v>
      </c>
      <c r="C4" s="73">
        <v>0.30634830261191398</v>
      </c>
      <c r="D4" s="73">
        <v>-0.30043701040064402</v>
      </c>
    </row>
    <row r="5" spans="1:140" ht="26.5" x14ac:dyDescent="0.3">
      <c r="A5" s="72" t="s">
        <v>80</v>
      </c>
      <c r="B5" s="73">
        <v>0.04</v>
      </c>
      <c r="C5" s="73">
        <v>0.12770518222146501</v>
      </c>
      <c r="D5" s="73">
        <v>-0.15073629936330599</v>
      </c>
    </row>
    <row r="6" spans="1:140" x14ac:dyDescent="0.3">
      <c r="A6" s="72" t="s">
        <v>70</v>
      </c>
      <c r="B6" s="73">
        <v>0.04</v>
      </c>
      <c r="C6" s="73">
        <v>0.12770518222146501</v>
      </c>
      <c r="D6" s="73">
        <v>-0.15073629936330599</v>
      </c>
    </row>
    <row r="7" spans="1:140" ht="26.5" x14ac:dyDescent="0.3">
      <c r="A7" s="72" t="s">
        <v>71</v>
      </c>
      <c r="B7" s="73">
        <v>0.04</v>
      </c>
      <c r="C7" s="73">
        <v>0.12770518222146501</v>
      </c>
      <c r="D7" s="73">
        <v>-0.15073629936330599</v>
      </c>
    </row>
    <row r="9" spans="1:140" x14ac:dyDescent="0.3">
      <c r="A9" s="51" t="s">
        <v>81</v>
      </c>
    </row>
    <row r="10" spans="1:140" x14ac:dyDescent="0.3">
      <c r="A10" s="2" t="s">
        <v>82</v>
      </c>
    </row>
    <row r="11" spans="1:140" x14ac:dyDescent="0.3">
      <c r="A11" s="2" t="s">
        <v>419</v>
      </c>
    </row>
    <row r="12" spans="1:140" s="71" customFormat="1" x14ac:dyDescent="0.3">
      <c r="A12" s="74" t="s">
        <v>84</v>
      </c>
    </row>
  </sheetData>
  <phoneticPr fontId="26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Q50"/>
  <sheetViews>
    <sheetView tabSelected="1" zoomScale="63" zoomScaleNormal="63" workbookViewId="0">
      <selection activeCell="I17" sqref="I17"/>
    </sheetView>
  </sheetViews>
  <sheetFormatPr defaultColWidth="9" defaultRowHeight="14.4" x14ac:dyDescent="0.25"/>
  <cols>
    <col min="1" max="1" width="31.5" customWidth="1"/>
    <col min="2" max="85" width="11" customWidth="1"/>
    <col min="92" max="93" width="11.5" bestFit="1" customWidth="1"/>
  </cols>
  <sheetData>
    <row r="1" spans="1:93" ht="15" x14ac:dyDescent="0.3">
      <c r="A1" s="1" t="s">
        <v>85</v>
      </c>
    </row>
    <row r="2" spans="1:93" ht="15" x14ac:dyDescent="0.3">
      <c r="A2" s="2" t="s">
        <v>86</v>
      </c>
    </row>
    <row r="3" spans="1:93" s="51" customFormat="1" x14ac:dyDescent="0.3">
      <c r="A3" s="3"/>
      <c r="B3" s="3">
        <v>1930</v>
      </c>
      <c r="C3" s="3">
        <v>1931</v>
      </c>
      <c r="D3" s="3">
        <v>1932</v>
      </c>
      <c r="E3" s="3">
        <v>1933</v>
      </c>
      <c r="F3" s="3">
        <v>1934</v>
      </c>
      <c r="G3" s="3">
        <v>1935</v>
      </c>
      <c r="H3" s="3">
        <v>1936</v>
      </c>
      <c r="I3" s="3">
        <v>1937</v>
      </c>
      <c r="J3" s="3">
        <v>1938</v>
      </c>
      <c r="K3" s="3">
        <v>1939</v>
      </c>
      <c r="L3" s="3">
        <v>1940</v>
      </c>
      <c r="M3" s="3">
        <v>1941</v>
      </c>
      <c r="N3" s="3">
        <v>1942</v>
      </c>
      <c r="O3" s="3">
        <v>1943</v>
      </c>
      <c r="P3" s="3">
        <v>1944</v>
      </c>
      <c r="Q3" s="3">
        <v>1945</v>
      </c>
      <c r="R3" s="3">
        <v>1946</v>
      </c>
      <c r="S3" s="3">
        <v>1947</v>
      </c>
      <c r="T3" s="3">
        <v>1948</v>
      </c>
      <c r="U3" s="3">
        <v>1949</v>
      </c>
      <c r="V3" s="3">
        <v>1950</v>
      </c>
      <c r="W3" s="3">
        <v>1951</v>
      </c>
      <c r="X3" s="3">
        <v>1952</v>
      </c>
      <c r="Y3" s="3">
        <v>1953</v>
      </c>
      <c r="Z3" s="3">
        <v>1954</v>
      </c>
      <c r="AA3" s="3">
        <v>1955</v>
      </c>
      <c r="AB3" s="3">
        <v>1956</v>
      </c>
      <c r="AC3" s="3">
        <v>1957</v>
      </c>
      <c r="AD3" s="3">
        <v>1958</v>
      </c>
      <c r="AE3" s="3">
        <v>1959</v>
      </c>
      <c r="AF3" s="3">
        <v>1960</v>
      </c>
      <c r="AG3" s="3">
        <v>1961</v>
      </c>
      <c r="AH3" s="3">
        <v>1962</v>
      </c>
      <c r="AI3" s="3">
        <v>1963</v>
      </c>
      <c r="AJ3" s="3">
        <v>1964</v>
      </c>
      <c r="AK3" s="3">
        <v>1965</v>
      </c>
      <c r="AL3" s="3">
        <v>1966</v>
      </c>
      <c r="AM3" s="3">
        <v>1967</v>
      </c>
      <c r="AN3" s="3">
        <v>1968</v>
      </c>
      <c r="AO3" s="3">
        <v>1969</v>
      </c>
      <c r="AP3" s="3">
        <v>1970</v>
      </c>
      <c r="AQ3" s="3">
        <v>1971</v>
      </c>
      <c r="AR3" s="3">
        <v>1972</v>
      </c>
      <c r="AS3" s="3">
        <v>1973</v>
      </c>
      <c r="AT3" s="3">
        <v>1974</v>
      </c>
      <c r="AU3" s="3">
        <v>1975</v>
      </c>
      <c r="AV3" s="3">
        <v>1976</v>
      </c>
      <c r="AW3" s="3">
        <v>1977</v>
      </c>
      <c r="AX3" s="3">
        <v>1978</v>
      </c>
      <c r="AY3" s="3">
        <v>1979</v>
      </c>
      <c r="AZ3" s="3">
        <v>1980</v>
      </c>
      <c r="BA3" s="3">
        <v>1981</v>
      </c>
      <c r="BB3" s="3">
        <v>1982</v>
      </c>
      <c r="BC3" s="3">
        <v>1983</v>
      </c>
      <c r="BD3" s="3">
        <v>1984</v>
      </c>
      <c r="BE3" s="3">
        <v>1985</v>
      </c>
      <c r="BF3" s="3">
        <v>1986</v>
      </c>
      <c r="BG3" s="3">
        <v>1987</v>
      </c>
      <c r="BH3" s="3">
        <v>1988</v>
      </c>
      <c r="BI3" s="3">
        <v>1989</v>
      </c>
      <c r="BJ3" s="3">
        <v>1990</v>
      </c>
      <c r="BK3" s="3" t="s">
        <v>26</v>
      </c>
      <c r="BL3" s="3" t="s">
        <v>27</v>
      </c>
      <c r="BM3" s="3" t="s">
        <v>28</v>
      </c>
      <c r="BN3" s="3" t="s">
        <v>29</v>
      </c>
      <c r="BO3" s="3">
        <v>1995</v>
      </c>
      <c r="BP3" s="3" t="s">
        <v>30</v>
      </c>
      <c r="BQ3" s="3" t="s">
        <v>31</v>
      </c>
      <c r="BR3" s="3" t="s">
        <v>32</v>
      </c>
      <c r="BS3" s="3" t="s">
        <v>33</v>
      </c>
      <c r="BT3" s="3">
        <v>2000</v>
      </c>
      <c r="BU3" s="3">
        <v>2001</v>
      </c>
      <c r="BV3" s="3">
        <v>2002</v>
      </c>
      <c r="BW3" s="3">
        <v>2003</v>
      </c>
      <c r="BX3" s="3">
        <v>2004</v>
      </c>
      <c r="BY3" s="3">
        <v>2005</v>
      </c>
      <c r="BZ3" s="3" t="s">
        <v>34</v>
      </c>
      <c r="CA3" s="3" t="s">
        <v>35</v>
      </c>
      <c r="CB3" s="3" t="s">
        <v>36</v>
      </c>
      <c r="CC3" s="3" t="s">
        <v>37</v>
      </c>
      <c r="CD3" s="3" t="s">
        <v>38</v>
      </c>
      <c r="CE3" s="3">
        <v>2011</v>
      </c>
      <c r="CF3" s="3">
        <v>2012</v>
      </c>
      <c r="CG3" s="3">
        <v>2013</v>
      </c>
      <c r="CH3" s="3">
        <v>2014</v>
      </c>
      <c r="CI3" s="3">
        <v>2015</v>
      </c>
      <c r="CJ3" s="3">
        <v>2016</v>
      </c>
      <c r="CK3" s="3">
        <v>2017</v>
      </c>
      <c r="CL3" s="3">
        <v>2018</v>
      </c>
      <c r="CM3" s="3">
        <v>2019</v>
      </c>
      <c r="CN3" s="3">
        <v>2020</v>
      </c>
      <c r="CO3" s="3">
        <v>2021</v>
      </c>
    </row>
    <row r="4" spans="1:93" s="51" customFormat="1" x14ac:dyDescent="0.3">
      <c r="A4" s="3" t="s">
        <v>10</v>
      </c>
      <c r="B4" s="53">
        <f t="shared" ref="B4:AG4" si="0">B13*B23*B40</f>
        <v>1.4343767999999999</v>
      </c>
      <c r="C4" s="53">
        <f t="shared" si="0"/>
        <v>1.1147663999999999</v>
      </c>
      <c r="D4" s="53">
        <f t="shared" si="0"/>
        <v>0.67936560000000001</v>
      </c>
      <c r="E4" s="53">
        <f t="shared" si="0"/>
        <v>0.56269799999999992</v>
      </c>
      <c r="F4" s="53">
        <f t="shared" si="0"/>
        <v>0.6900984</v>
      </c>
      <c r="G4" s="53">
        <f t="shared" si="0"/>
        <v>0.68431919999999991</v>
      </c>
      <c r="H4" s="53">
        <f t="shared" si="0"/>
        <v>1.0010399999999997</v>
      </c>
      <c r="I4" s="53">
        <f t="shared" si="0"/>
        <v>1.0391069711999998</v>
      </c>
      <c r="J4" s="53">
        <f t="shared" si="0"/>
        <v>0.94320444959999994</v>
      </c>
      <c r="K4" s="53">
        <f t="shared" si="0"/>
        <v>1.0973910803999998</v>
      </c>
      <c r="L4" s="53">
        <f t="shared" si="0"/>
        <v>1.1682588299999999</v>
      </c>
      <c r="M4" s="53">
        <f t="shared" si="0"/>
        <v>1.4688626795999999</v>
      </c>
      <c r="N4" s="53">
        <f t="shared" si="0"/>
        <v>1.6311003036</v>
      </c>
      <c r="O4" s="53">
        <f t="shared" si="0"/>
        <v>1.1903043623999998</v>
      </c>
      <c r="P4" s="53">
        <f t="shared" si="0"/>
        <v>0.81098791199999998</v>
      </c>
      <c r="Q4" s="53">
        <f t="shared" si="0"/>
        <v>0.91779310079999998</v>
      </c>
      <c r="R4" s="53">
        <f t="shared" si="0"/>
        <v>1.4656265855999999</v>
      </c>
      <c r="S4" s="53">
        <f t="shared" si="0"/>
        <v>1.6674361980000001</v>
      </c>
      <c r="T4" s="53">
        <f t="shared" si="0"/>
        <v>1.8383250264000002</v>
      </c>
      <c r="U4" s="53">
        <f t="shared" si="0"/>
        <v>1.8737394479999998</v>
      </c>
      <c r="V4" s="53">
        <f t="shared" si="0"/>
        <v>2.0265118776</v>
      </c>
      <c r="W4" s="53">
        <f t="shared" si="0"/>
        <v>2.1954947412787198</v>
      </c>
      <c r="X4" s="53">
        <f t="shared" si="0"/>
        <v>2.2235333437900797</v>
      </c>
      <c r="Y4" s="53">
        <f t="shared" si="0"/>
        <v>2.3556386364134401</v>
      </c>
      <c r="Z4" s="53">
        <f t="shared" si="0"/>
        <v>2.4276976688563199</v>
      </c>
      <c r="AA4" s="53">
        <f t="shared" si="0"/>
        <v>2.7714125651788799</v>
      </c>
      <c r="AB4" s="53">
        <f t="shared" si="0"/>
        <v>2.9347422651187203</v>
      </c>
      <c r="AC4" s="53">
        <f t="shared" si="0"/>
        <v>2.7612303105945601</v>
      </c>
      <c r="AD4" s="53">
        <f t="shared" si="0"/>
        <v>2.8720822369075196</v>
      </c>
      <c r="AE4" s="53">
        <f t="shared" si="0"/>
        <v>3.13066046006784</v>
      </c>
      <c r="AF4" s="53">
        <f t="shared" si="0"/>
        <v>2.9405330373887999</v>
      </c>
      <c r="AG4" s="53">
        <f t="shared" si="0"/>
        <v>2.9801179821772799</v>
      </c>
      <c r="AH4" s="53">
        <f t="shared" ref="AH4:BM4" si="1">AH13*AH23*AH40</f>
        <v>3.09720070904832</v>
      </c>
      <c r="AI4" s="53">
        <f t="shared" si="1"/>
        <v>3.2421812293785601</v>
      </c>
      <c r="AJ4" s="53">
        <f t="shared" si="1"/>
        <v>3.3916148359833604</v>
      </c>
      <c r="AK4" s="53">
        <f t="shared" si="1"/>
        <v>3.4220735940787201</v>
      </c>
      <c r="AL4" s="53">
        <f t="shared" si="1"/>
        <v>3.5358121059609595</v>
      </c>
      <c r="AM4" s="53">
        <f t="shared" si="1"/>
        <v>3.3956806973644795</v>
      </c>
      <c r="AN4" s="53">
        <f t="shared" si="1"/>
        <v>3.6261851157503999</v>
      </c>
      <c r="AO4" s="53">
        <f t="shared" si="1"/>
        <v>3.6667733250355199</v>
      </c>
      <c r="AP4" s="53">
        <f t="shared" si="1"/>
        <v>3.4922587428000003</v>
      </c>
      <c r="AQ4" s="53">
        <f t="shared" si="1"/>
        <v>3.8013338675999999</v>
      </c>
      <c r="AR4" s="53">
        <f t="shared" si="1"/>
        <v>3.9171200364000001</v>
      </c>
      <c r="AS4" s="53">
        <f t="shared" si="1"/>
        <v>4.0985214876000002</v>
      </c>
      <c r="AT4" s="53">
        <f t="shared" si="1"/>
        <v>3.8792578656000001</v>
      </c>
      <c r="AU4" s="53">
        <f t="shared" si="1"/>
        <v>3.2630732663999997</v>
      </c>
      <c r="AV4" s="53">
        <f t="shared" si="1"/>
        <v>3.4864553939999996</v>
      </c>
      <c r="AW4" s="53">
        <f t="shared" si="1"/>
        <v>3.7468104695999997</v>
      </c>
      <c r="AX4" s="53">
        <f t="shared" si="1"/>
        <v>4.0005665759999998</v>
      </c>
      <c r="AY4" s="53">
        <f t="shared" si="1"/>
        <v>4.0204102848000005</v>
      </c>
      <c r="AZ4" s="53">
        <f t="shared" si="1"/>
        <v>3.5900732507999997</v>
      </c>
      <c r="BA4" s="53">
        <f t="shared" si="1"/>
        <v>3.4133051183999994</v>
      </c>
      <c r="BB4" s="53">
        <f t="shared" si="1"/>
        <v>3.0112360091999997</v>
      </c>
      <c r="BC4" s="53">
        <f t="shared" si="1"/>
        <v>3.3391252164000003</v>
      </c>
      <c r="BD4" s="53">
        <f t="shared" si="1"/>
        <v>3.6832076387999999</v>
      </c>
      <c r="BE4" s="53">
        <f t="shared" si="1"/>
        <v>3.6906958308000002</v>
      </c>
      <c r="BF4" s="53">
        <f t="shared" si="1"/>
        <v>3.7401646991999997</v>
      </c>
      <c r="BG4" s="53">
        <f t="shared" si="1"/>
        <v>3.7207422011999993</v>
      </c>
      <c r="BH4" s="53">
        <f t="shared" si="1"/>
        <v>3.6622875023999999</v>
      </c>
      <c r="BI4" s="53">
        <f t="shared" si="1"/>
        <v>3.6766554707999997</v>
      </c>
      <c r="BJ4" s="53">
        <f t="shared" si="1"/>
        <v>3.6788551271999999</v>
      </c>
      <c r="BK4" s="53">
        <f t="shared" si="1"/>
        <v>3.532794</v>
      </c>
      <c r="BL4" s="53">
        <f t="shared" si="1"/>
        <v>3.6575627999999996</v>
      </c>
      <c r="BM4" s="53">
        <f t="shared" si="1"/>
        <v>3.8760372000000003</v>
      </c>
      <c r="BN4" s="53">
        <f t="shared" ref="BN4:CM4" si="2">BN13*BN23*BN40</f>
        <v>4.0946147999999996</v>
      </c>
      <c r="BO4" s="53">
        <f t="shared" si="2"/>
        <v>4.0413119999999996</v>
      </c>
      <c r="BP4" s="53">
        <f t="shared" si="2"/>
        <v>4.1702087999999993</v>
      </c>
      <c r="BQ4" s="53">
        <f t="shared" si="2"/>
        <v>4.3475579999999994</v>
      </c>
      <c r="BR4" s="53">
        <f t="shared" si="2"/>
        <v>4.4129352000000006</v>
      </c>
      <c r="BS4" s="53">
        <f t="shared" si="2"/>
        <v>4.5292931999999997</v>
      </c>
      <c r="BT4" s="53">
        <f t="shared" si="2"/>
        <v>4.618716</v>
      </c>
      <c r="BU4" s="53">
        <f t="shared" si="2"/>
        <v>4.6672200000000004</v>
      </c>
      <c r="BV4" s="53">
        <f t="shared" si="2"/>
        <v>4.7093255999999997</v>
      </c>
      <c r="BW4" s="53">
        <f t="shared" si="2"/>
        <v>4.8673763999999995</v>
      </c>
      <c r="BX4" s="53">
        <f t="shared" si="2"/>
        <v>5.1091740000000003</v>
      </c>
      <c r="BY4" s="53">
        <f t="shared" si="2"/>
        <v>5.2065948000000004</v>
      </c>
      <c r="BZ4" s="53">
        <f t="shared" si="2"/>
        <v>5.1451584983999998</v>
      </c>
      <c r="CA4" s="53">
        <f t="shared" si="2"/>
        <v>4.9974419915999988</v>
      </c>
      <c r="CB4" s="53">
        <f t="shared" si="2"/>
        <v>4.5206977235999997</v>
      </c>
      <c r="CC4" s="53">
        <f t="shared" si="2"/>
        <v>3.3458881703999994</v>
      </c>
      <c r="CD4" s="53">
        <f t="shared" si="2"/>
        <v>3.4662814968000002</v>
      </c>
      <c r="CE4" s="53">
        <f t="shared" si="2"/>
        <v>3.5033819999999998</v>
      </c>
      <c r="CF4" s="53">
        <f t="shared" si="2"/>
        <v>3.8261915999999996</v>
      </c>
      <c r="CG4" s="53">
        <f t="shared" si="2"/>
        <v>3.9835199999999995</v>
      </c>
      <c r="CH4" s="53">
        <f t="shared" si="2"/>
        <v>4.2588059999999999</v>
      </c>
      <c r="CI4" s="53">
        <f t="shared" si="2"/>
        <v>4.3552980000000003</v>
      </c>
      <c r="CJ4" s="53">
        <f t="shared" si="2"/>
        <v>4.3702619999999994</v>
      </c>
      <c r="CK4" s="53">
        <f t="shared" si="2"/>
        <v>4.4559695999999995</v>
      </c>
      <c r="CL4" s="53">
        <f t="shared" si="2"/>
        <v>4.4565887999999996</v>
      </c>
      <c r="CM4" s="53">
        <f t="shared" si="2"/>
        <v>4.5666000000000002</v>
      </c>
      <c r="CN4" s="53">
        <v>4.73658</v>
      </c>
      <c r="CO4" s="53">
        <v>4.736159999999999</v>
      </c>
    </row>
    <row r="5" spans="1:93" s="51" customFormat="1" x14ac:dyDescent="0.3">
      <c r="A5" s="3" t="s">
        <v>11</v>
      </c>
      <c r="B5" s="53">
        <f t="shared" ref="B5:BM5" si="3">B14*B24*B40</f>
        <v>2.3303256881242289E-2</v>
      </c>
      <c r="C5" s="53">
        <f t="shared" si="3"/>
        <v>2.4648442188668535E-2</v>
      </c>
      <c r="D5" s="53">
        <f t="shared" si="3"/>
        <v>9.9071999999999997E-3</v>
      </c>
      <c r="E5" s="53">
        <f t="shared" si="3"/>
        <v>1.3932E-2</v>
      </c>
      <c r="F5" s="53">
        <f t="shared" si="3"/>
        <v>1.1816399999999999E-2</v>
      </c>
      <c r="G5" s="53">
        <f t="shared" si="3"/>
        <v>1.0474800000000001E-2</v>
      </c>
      <c r="H5" s="53">
        <f t="shared" si="3"/>
        <v>2.3220000000000001E-2</v>
      </c>
      <c r="I5" s="53">
        <f t="shared" si="3"/>
        <v>4.1280000000000004E-2</v>
      </c>
      <c r="J5" s="53">
        <f t="shared" si="3"/>
        <v>4.2518399999999998E-2</v>
      </c>
      <c r="K5" s="53">
        <f t="shared" si="3"/>
        <v>6.9143999999999997E-2</v>
      </c>
      <c r="L5" s="53">
        <f t="shared" si="3"/>
        <v>7.4949000000000002E-2</v>
      </c>
      <c r="M5" s="53">
        <f t="shared" si="3"/>
        <v>6.1357559999999998E-2</v>
      </c>
      <c r="N5" s="53">
        <f t="shared" si="3"/>
        <v>8.1115199999999998E-2</v>
      </c>
      <c r="O5" s="53">
        <f t="shared" si="3"/>
        <v>7.9373545199999992E-2</v>
      </c>
      <c r="P5" s="53">
        <f t="shared" si="3"/>
        <v>6.0779123999999997E-2</v>
      </c>
      <c r="Q5" s="53">
        <f t="shared" si="3"/>
        <v>2.1929999999999998E-2</v>
      </c>
      <c r="R5" s="53">
        <f t="shared" si="3"/>
        <v>1.0735741199999999E-2</v>
      </c>
      <c r="S5" s="53">
        <f t="shared" si="3"/>
        <v>3.1408507199999998E-2</v>
      </c>
      <c r="T5" s="53">
        <f t="shared" si="3"/>
        <v>3.9474000000000002E-2</v>
      </c>
      <c r="U5" s="53">
        <f t="shared" si="3"/>
        <v>6.2848799999999996E-2</v>
      </c>
      <c r="V5" s="53">
        <f t="shared" si="3"/>
        <v>2.2187999999999996E-2</v>
      </c>
      <c r="W5" s="53">
        <f t="shared" si="3"/>
        <v>6.6884299775999995E-2</v>
      </c>
      <c r="X5" s="53">
        <f t="shared" si="3"/>
        <v>0.10560678911999999</v>
      </c>
      <c r="Y5" s="53">
        <f t="shared" si="3"/>
        <v>0.20021287103999999</v>
      </c>
      <c r="Z5" s="53">
        <f t="shared" si="3"/>
        <v>0.23736005911296001</v>
      </c>
      <c r="AA5" s="53">
        <f t="shared" si="3"/>
        <v>0.2322029275776</v>
      </c>
      <c r="AB5" s="53">
        <f t="shared" si="3"/>
        <v>0.33137650312703998</v>
      </c>
      <c r="AC5" s="53">
        <f t="shared" si="3"/>
        <v>0.35123938004735999</v>
      </c>
      <c r="AD5" s="53">
        <f t="shared" si="3"/>
        <v>0.47988605032703996</v>
      </c>
      <c r="AE5" s="53">
        <f t="shared" si="3"/>
        <v>0.63313910247167993</v>
      </c>
      <c r="AF5" s="53">
        <f t="shared" si="3"/>
        <v>0.69660878273279991</v>
      </c>
      <c r="AG5" s="53">
        <f t="shared" si="3"/>
        <v>0.51600357220607995</v>
      </c>
      <c r="AH5" s="53">
        <f t="shared" si="3"/>
        <v>0.4644058551552</v>
      </c>
      <c r="AI5" s="53">
        <f t="shared" si="3"/>
        <v>0.51600357220607995</v>
      </c>
      <c r="AJ5" s="53">
        <f t="shared" si="3"/>
        <v>0.54180683101440008</v>
      </c>
      <c r="AK5" s="53">
        <f t="shared" si="3"/>
        <v>0.57286402758143995</v>
      </c>
      <c r="AL5" s="53">
        <f t="shared" si="3"/>
        <v>0.57421051414271995</v>
      </c>
      <c r="AM5" s="53">
        <f t="shared" si="3"/>
        <v>0.42048223144704</v>
      </c>
      <c r="AN5" s="53">
        <f t="shared" si="3"/>
        <v>0.47757150153215999</v>
      </c>
      <c r="AO5" s="53">
        <f t="shared" si="3"/>
        <v>0.52891400217599993</v>
      </c>
      <c r="AP5" s="53">
        <f t="shared" si="3"/>
        <v>0.52791753599999991</v>
      </c>
      <c r="AQ5" s="53">
        <f t="shared" si="3"/>
        <v>0.63205020599999995</v>
      </c>
      <c r="AR5" s="53">
        <f t="shared" si="3"/>
        <v>0.7338428159999999</v>
      </c>
      <c r="AS5" s="53">
        <f t="shared" si="3"/>
        <v>1.289841072</v>
      </c>
      <c r="AT5" s="53">
        <f t="shared" si="3"/>
        <v>1.289841072</v>
      </c>
      <c r="AU5" s="53">
        <f t="shared" si="3"/>
        <v>1.54911972</v>
      </c>
      <c r="AV5" s="53">
        <f t="shared" si="3"/>
        <v>2.9950895952000001</v>
      </c>
      <c r="AW5" s="53">
        <f t="shared" si="3"/>
        <v>3.404085282</v>
      </c>
      <c r="AX5" s="53">
        <f t="shared" si="3"/>
        <v>3.9569010563999996</v>
      </c>
      <c r="AY5" s="53">
        <f t="shared" si="3"/>
        <v>4.4262702911999998</v>
      </c>
      <c r="AZ5" s="53">
        <f t="shared" si="3"/>
        <v>4.9248434747999994</v>
      </c>
      <c r="BA5" s="53">
        <f t="shared" si="3"/>
        <v>4.3335103128000005</v>
      </c>
      <c r="BB5" s="53">
        <f t="shared" si="3"/>
        <v>4.8531440363999998</v>
      </c>
      <c r="BC5" s="53">
        <f t="shared" si="3"/>
        <v>5.5845531899999994</v>
      </c>
      <c r="BD5" s="53">
        <f t="shared" si="3"/>
        <v>6.2464625615999996</v>
      </c>
      <c r="BE5" s="53">
        <f t="shared" si="3"/>
        <v>7.3524685199999995</v>
      </c>
      <c r="BF5" s="53">
        <f t="shared" si="3"/>
        <v>8.3306135999999995</v>
      </c>
      <c r="BG5" s="53">
        <f t="shared" si="3"/>
        <v>9.2666375999999993</v>
      </c>
      <c r="BH5" s="53">
        <f t="shared" si="3"/>
        <v>10.483468799999999</v>
      </c>
      <c r="BI5" s="53">
        <f t="shared" si="3"/>
        <v>10.670673599999999</v>
      </c>
      <c r="BJ5" s="53">
        <f t="shared" si="3"/>
        <v>7.7090294808576614</v>
      </c>
      <c r="BK5" s="53">
        <f t="shared" si="3"/>
        <v>9.5621863313283768</v>
      </c>
      <c r="BL5" s="53">
        <f t="shared" si="3"/>
        <v>11.648081787516698</v>
      </c>
      <c r="BM5" s="53">
        <f t="shared" si="3"/>
        <v>13.988900564279975</v>
      </c>
      <c r="BN5" s="53">
        <f t="shared" ref="BN5:CM5" si="4">BN14*BN24*BN40</f>
        <v>15.906822822751346</v>
      </c>
      <c r="BO5" s="53">
        <f t="shared" si="4"/>
        <v>16.793423326302683</v>
      </c>
      <c r="BP5" s="53">
        <f t="shared" si="4"/>
        <v>18.517209350951116</v>
      </c>
      <c r="BQ5" s="53">
        <f t="shared" si="4"/>
        <v>19.422572759367224</v>
      </c>
      <c r="BR5" s="53">
        <f t="shared" si="4"/>
        <v>20.225175026927708</v>
      </c>
      <c r="BS5" s="53">
        <f t="shared" si="4"/>
        <v>21.714185518682644</v>
      </c>
      <c r="BT5" s="53">
        <f t="shared" si="4"/>
        <v>21.870218916783109</v>
      </c>
      <c r="BU5" s="53">
        <f t="shared" si="4"/>
        <v>24.944607837651169</v>
      </c>
      <c r="BV5" s="53">
        <f t="shared" si="4"/>
        <v>27.222269693693722</v>
      </c>
      <c r="BW5" s="53">
        <f t="shared" si="4"/>
        <v>32.257560895895217</v>
      </c>
      <c r="BX5" s="53">
        <f t="shared" si="4"/>
        <v>36.074910707097892</v>
      </c>
      <c r="BY5" s="53">
        <f t="shared" si="4"/>
        <v>38.519136906144958</v>
      </c>
      <c r="BZ5" s="53">
        <f t="shared" si="4"/>
        <v>45.707783643196088</v>
      </c>
      <c r="CA5" s="53">
        <f t="shared" si="4"/>
        <v>53.50071671733393</v>
      </c>
      <c r="CB5" s="53">
        <f t="shared" si="4"/>
        <v>58.197436010092339</v>
      </c>
      <c r="CC5" s="53">
        <f t="shared" si="4"/>
        <v>64.416429775172787</v>
      </c>
      <c r="CD5" s="53">
        <f t="shared" si="4"/>
        <v>71.252294270767337</v>
      </c>
      <c r="CE5" s="53">
        <f t="shared" si="4"/>
        <v>74.426041651085768</v>
      </c>
      <c r="CF5" s="53">
        <f t="shared" si="4"/>
        <v>78.235265999999982</v>
      </c>
      <c r="CG5" s="53">
        <f t="shared" si="4"/>
        <v>82.287836594238215</v>
      </c>
      <c r="CH5" s="53">
        <f t="shared" si="4"/>
        <v>84.519077999999951</v>
      </c>
      <c r="CI5" s="53">
        <f t="shared" si="4"/>
        <v>82.575068388757941</v>
      </c>
      <c r="CJ5" s="53">
        <f t="shared" si="4"/>
        <v>82.691646256391707</v>
      </c>
      <c r="CK5" s="53">
        <f t="shared" si="4"/>
        <v>83.17726727843295</v>
      </c>
      <c r="CL5" s="53">
        <f t="shared" si="4"/>
        <v>85.319876331583458</v>
      </c>
      <c r="CM5" s="53">
        <f t="shared" si="4"/>
        <v>90.430849531914987</v>
      </c>
      <c r="CN5" s="53">
        <v>92.948207956199994</v>
      </c>
      <c r="CO5" s="53">
        <v>92.303883912000018</v>
      </c>
    </row>
    <row r="6" spans="1:93" s="51" customFormat="1" x14ac:dyDescent="0.3">
      <c r="A6" s="3" t="s">
        <v>12</v>
      </c>
      <c r="B6" s="53">
        <f t="shared" ref="B6:BM6" si="5">B15*B25*B40</f>
        <v>1.8152454144272128</v>
      </c>
      <c r="C6" s="53">
        <f t="shared" si="5"/>
        <v>1.9168400599321989</v>
      </c>
      <c r="D6" s="53">
        <f t="shared" si="5"/>
        <v>1.4233859999999998</v>
      </c>
      <c r="E6" s="53">
        <f t="shared" si="5"/>
        <v>1.4327771999999999</v>
      </c>
      <c r="F6" s="53">
        <f t="shared" si="5"/>
        <v>1.7414999999999998</v>
      </c>
      <c r="G6" s="53">
        <f t="shared" si="5"/>
        <v>1.9468163999999999</v>
      </c>
      <c r="H6" s="53">
        <f t="shared" si="5"/>
        <v>1.9939249811999997</v>
      </c>
      <c r="I6" s="53">
        <f t="shared" si="5"/>
        <v>2.209857462</v>
      </c>
      <c r="J6" s="53">
        <f t="shared" si="5"/>
        <v>2.4276540444000001</v>
      </c>
      <c r="K6" s="53">
        <f t="shared" si="5"/>
        <v>2.5352669795999998</v>
      </c>
      <c r="L6" s="53">
        <f t="shared" si="5"/>
        <v>2.2008743663999999</v>
      </c>
      <c r="M6" s="53">
        <f t="shared" si="5"/>
        <v>2.0718243144000001</v>
      </c>
      <c r="N6" s="53">
        <f t="shared" si="5"/>
        <v>1.7583355319999998</v>
      </c>
      <c r="O6" s="53">
        <f t="shared" si="5"/>
        <v>1.8540423347999997</v>
      </c>
      <c r="P6" s="53">
        <f t="shared" si="5"/>
        <v>1.2490909008</v>
      </c>
      <c r="Q6" s="53">
        <f t="shared" si="5"/>
        <v>0.98272468319999973</v>
      </c>
      <c r="R6" s="53">
        <f t="shared" si="5"/>
        <v>1.6005416483999999</v>
      </c>
      <c r="S6" s="53">
        <f t="shared" si="5"/>
        <v>1.9440635916000002</v>
      </c>
      <c r="T6" s="53">
        <f t="shared" si="5"/>
        <v>2.4817592243999997</v>
      </c>
      <c r="U6" s="53">
        <f t="shared" si="5"/>
        <v>2.9316595211999998</v>
      </c>
      <c r="V6" s="53">
        <f t="shared" si="5"/>
        <v>3.3910195427999996</v>
      </c>
      <c r="W6" s="53">
        <f t="shared" si="5"/>
        <v>3.9121418989900798</v>
      </c>
      <c r="X6" s="53">
        <f t="shared" si="5"/>
        <v>4.3205827544371198</v>
      </c>
      <c r="Y6" s="53">
        <f t="shared" si="5"/>
        <v>4.7644678922803205</v>
      </c>
      <c r="Z6" s="53">
        <f t="shared" si="5"/>
        <v>5.1610213854259204</v>
      </c>
      <c r="AA6" s="53">
        <f t="shared" si="5"/>
        <v>5.8434876589823999</v>
      </c>
      <c r="AB6" s="53">
        <f t="shared" si="5"/>
        <v>6.1511290362547193</v>
      </c>
      <c r="AC6" s="53">
        <f t="shared" si="5"/>
        <v>6.5463448434047997</v>
      </c>
      <c r="AD6" s="53">
        <f t="shared" si="5"/>
        <v>6.9389468825241591</v>
      </c>
      <c r="AE6" s="53">
        <f t="shared" si="5"/>
        <v>7.8514071416524809</v>
      </c>
      <c r="AF6" s="53">
        <f t="shared" si="5"/>
        <v>8.6557964532479996</v>
      </c>
      <c r="AG6" s="53">
        <f t="shared" si="5"/>
        <v>9.5236114422758398</v>
      </c>
      <c r="AH6" s="53">
        <f t="shared" si="5"/>
        <v>10.199274878499839</v>
      </c>
      <c r="AI6" s="53">
        <f t="shared" si="5"/>
        <v>10.744126705267199</v>
      </c>
      <c r="AJ6" s="53">
        <f t="shared" si="5"/>
        <v>11.988535504296959</v>
      </c>
      <c r="AK6" s="53">
        <f t="shared" si="5"/>
        <v>12.568228770908158</v>
      </c>
      <c r="AL6" s="53">
        <f t="shared" si="5"/>
        <v>13.421382017379841</v>
      </c>
      <c r="AM6" s="53">
        <f t="shared" si="5"/>
        <v>14.074727218836479</v>
      </c>
      <c r="AN6" s="53">
        <f t="shared" si="5"/>
        <v>14.501660264985599</v>
      </c>
      <c r="AO6" s="53">
        <f t="shared" si="5"/>
        <v>15.087223508958719</v>
      </c>
      <c r="AP6" s="53">
        <f t="shared" si="5"/>
        <v>16.316302355999998</v>
      </c>
      <c r="AQ6" s="53">
        <f t="shared" si="5"/>
        <v>17.0153250792</v>
      </c>
      <c r="AR6" s="53">
        <f t="shared" si="5"/>
        <v>17.880070851599999</v>
      </c>
      <c r="AS6" s="53">
        <f t="shared" si="5"/>
        <v>18.832943283599999</v>
      </c>
      <c r="AT6" s="53">
        <f t="shared" si="5"/>
        <v>19.082300077199999</v>
      </c>
      <c r="AU6" s="53">
        <f t="shared" si="5"/>
        <v>19.094749196399999</v>
      </c>
      <c r="AV6" s="53">
        <f t="shared" si="5"/>
        <v>19.7471579244</v>
      </c>
      <c r="AW6" s="53">
        <f t="shared" si="5"/>
        <v>20.308585119599996</v>
      </c>
      <c r="AX6" s="53">
        <f t="shared" si="5"/>
        <v>20.812914850800002</v>
      </c>
      <c r="AY6" s="53">
        <f t="shared" si="5"/>
        <v>20.701762000799999</v>
      </c>
      <c r="AZ6" s="53">
        <f t="shared" si="5"/>
        <v>20.8931789088</v>
      </c>
      <c r="BA6" s="53">
        <f t="shared" si="5"/>
        <v>20.206979714399999</v>
      </c>
      <c r="BB6" s="53">
        <f t="shared" si="5"/>
        <v>19.803459768</v>
      </c>
      <c r="BC6" s="53">
        <f t="shared" si="5"/>
        <v>19.995578693999999</v>
      </c>
      <c r="BD6" s="53">
        <f t="shared" si="5"/>
        <v>19.517598038399999</v>
      </c>
      <c r="BE6" s="53">
        <f t="shared" si="5"/>
        <v>19.429237372799999</v>
      </c>
      <c r="BF6" s="53">
        <f t="shared" si="5"/>
        <v>19.450906328400002</v>
      </c>
      <c r="BG6" s="53">
        <f t="shared" si="5"/>
        <v>19.6448973024</v>
      </c>
      <c r="BH6" s="53">
        <f t="shared" si="5"/>
        <v>19.949198704799997</v>
      </c>
      <c r="BI6" s="53">
        <f t="shared" si="5"/>
        <v>20.264909280000001</v>
      </c>
      <c r="BJ6" s="53">
        <f t="shared" si="5"/>
        <v>19.788647575199999</v>
      </c>
      <c r="BK6" s="53">
        <f t="shared" si="5"/>
        <v>18.831161999999999</v>
      </c>
      <c r="BL6" s="53">
        <f t="shared" si="5"/>
        <v>16.698533999999999</v>
      </c>
      <c r="BM6" s="53">
        <f t="shared" si="5"/>
        <v>14.961213600000001</v>
      </c>
      <c r="BN6" s="53">
        <f t="shared" ref="BN6:CM6" si="6">BN15*BN25*BN40</f>
        <v>14.454398400000001</v>
      </c>
      <c r="BO6" s="53">
        <f t="shared" si="6"/>
        <v>14.111568</v>
      </c>
      <c r="BP6" s="53">
        <f t="shared" si="6"/>
        <v>12.9943764</v>
      </c>
      <c r="BQ6" s="53">
        <f t="shared" si="6"/>
        <v>13.437878399999997</v>
      </c>
      <c r="BR6" s="53">
        <f t="shared" si="6"/>
        <v>13.5880344</v>
      </c>
      <c r="BS6" s="53">
        <f t="shared" si="6"/>
        <v>13.9684296</v>
      </c>
      <c r="BT6" s="53">
        <f t="shared" si="6"/>
        <v>14.363272799999999</v>
      </c>
      <c r="BU6" s="53">
        <f t="shared" si="6"/>
        <v>15.010749599999999</v>
      </c>
      <c r="BV6" s="53">
        <f t="shared" si="6"/>
        <v>15.212299199999999</v>
      </c>
      <c r="BW6" s="53">
        <f t="shared" si="6"/>
        <v>15.923295599999999</v>
      </c>
      <c r="BX6" s="53">
        <f t="shared" si="6"/>
        <v>16.848328799999997</v>
      </c>
      <c r="BY6" s="53">
        <f t="shared" si="6"/>
        <v>19.4380296</v>
      </c>
      <c r="BZ6" s="53">
        <f t="shared" si="6"/>
        <v>19.0841638176</v>
      </c>
      <c r="CA6" s="53">
        <f t="shared" si="6"/>
        <v>20.212138114799998</v>
      </c>
      <c r="CB6" s="53">
        <f t="shared" si="6"/>
        <v>18.7644594024</v>
      </c>
      <c r="CC6" s="53">
        <f t="shared" si="6"/>
        <v>15.841868013599999</v>
      </c>
      <c r="CD6" s="53">
        <f t="shared" si="6"/>
        <v>15.774176398799998</v>
      </c>
      <c r="CE6" s="53">
        <f t="shared" si="6"/>
        <v>16.008561865200001</v>
      </c>
      <c r="CF6" s="53">
        <f t="shared" si="6"/>
        <v>15.2920728</v>
      </c>
      <c r="CG6" s="53">
        <f t="shared" si="6"/>
        <v>15.833536173089925</v>
      </c>
      <c r="CH6" s="53">
        <f t="shared" si="6"/>
        <v>18.540757200000002</v>
      </c>
      <c r="CI6" s="53">
        <f t="shared" si="6"/>
        <v>18.350920800000001</v>
      </c>
      <c r="CJ6" s="53">
        <f t="shared" si="6"/>
        <v>18.333995999999999</v>
      </c>
      <c r="CK6" s="53">
        <f t="shared" si="6"/>
        <v>18.41686268973595</v>
      </c>
      <c r="CL6" s="53">
        <f t="shared" si="6"/>
        <v>17.178182346228205</v>
      </c>
      <c r="CM6" s="53">
        <f t="shared" si="6"/>
        <v>17.423196040548397</v>
      </c>
      <c r="CN6" s="53">
        <v>17.945635883905013</v>
      </c>
      <c r="CO6" s="53">
        <v>18.502480211081796</v>
      </c>
    </row>
    <row r="7" spans="1:93" s="51" customFormat="1" x14ac:dyDescent="0.3">
      <c r="A7" s="3" t="s">
        <v>87</v>
      </c>
      <c r="B7" s="53" t="s">
        <v>17</v>
      </c>
      <c r="C7" s="53">
        <f t="shared" ref="C7:BN7" si="7">C16*C26*C40</f>
        <v>3.0340800000000001E-2</v>
      </c>
      <c r="D7" s="53">
        <f t="shared" si="7"/>
        <v>3.05472E-2</v>
      </c>
      <c r="E7" s="53">
        <f t="shared" si="7"/>
        <v>3.2146800000000003E-2</v>
      </c>
      <c r="F7" s="53">
        <f t="shared" si="7"/>
        <v>3.95772E-2</v>
      </c>
      <c r="G7" s="53">
        <f t="shared" si="7"/>
        <v>4.6027199999999997E-2</v>
      </c>
      <c r="H7" s="53">
        <f t="shared" si="7"/>
        <v>5.0413199999999998E-2</v>
      </c>
      <c r="I7" s="53">
        <f t="shared" si="7"/>
        <v>5.8927199999999992E-2</v>
      </c>
      <c r="J7" s="53">
        <f t="shared" si="7"/>
        <v>7.1827199999999994E-2</v>
      </c>
      <c r="K7" s="53">
        <f t="shared" si="7"/>
        <v>8.4727199999999989E-2</v>
      </c>
      <c r="L7" s="53">
        <f t="shared" si="7"/>
        <v>9.7627199999999983E-2</v>
      </c>
      <c r="M7" s="53">
        <f t="shared" si="7"/>
        <v>0.11052719999999999</v>
      </c>
      <c r="N7" s="53">
        <f t="shared" si="7"/>
        <v>0.11455200000000001</v>
      </c>
      <c r="O7" s="53">
        <f t="shared" si="7"/>
        <v>0.11073359999999999</v>
      </c>
      <c r="P7" s="53">
        <f t="shared" si="7"/>
        <v>0.1071732</v>
      </c>
      <c r="Q7" s="53">
        <f t="shared" si="7"/>
        <v>0.11248799999999999</v>
      </c>
      <c r="R7" s="53">
        <f t="shared" si="7"/>
        <v>0.10160039999999999</v>
      </c>
      <c r="S7" s="53">
        <f t="shared" si="7"/>
        <v>7.5903600000000002E-2</v>
      </c>
      <c r="T7" s="53">
        <f t="shared" si="7"/>
        <v>8.1424800000000006E-2</v>
      </c>
      <c r="U7" s="53">
        <f t="shared" si="7"/>
        <v>0.1102176</v>
      </c>
      <c r="V7" s="53">
        <f t="shared" si="7"/>
        <v>0.1368432</v>
      </c>
      <c r="W7" s="53">
        <f t="shared" si="7"/>
        <v>0.16780319999999999</v>
      </c>
      <c r="X7" s="53">
        <f t="shared" si="7"/>
        <v>0.18545039999999999</v>
      </c>
      <c r="Y7" s="53">
        <f t="shared" si="7"/>
        <v>0.19814399999999999</v>
      </c>
      <c r="Z7" s="53">
        <f t="shared" si="7"/>
        <v>0.22900311405197354</v>
      </c>
      <c r="AA7" s="53">
        <f t="shared" si="7"/>
        <v>0.23525161376285719</v>
      </c>
      <c r="AB7" s="53">
        <f t="shared" si="7"/>
        <v>0.25837106269312643</v>
      </c>
      <c r="AC7" s="53">
        <f t="shared" si="7"/>
        <v>0.29360908078098236</v>
      </c>
      <c r="AD7" s="53">
        <f t="shared" si="7"/>
        <v>0.31982637745523873</v>
      </c>
      <c r="AE7" s="53">
        <f t="shared" si="7"/>
        <v>0.35713256094035928</v>
      </c>
      <c r="AF7" s="53">
        <f t="shared" si="7"/>
        <v>0.40481477422707329</v>
      </c>
      <c r="AG7" s="53">
        <f t="shared" si="7"/>
        <v>0.42545242468062539</v>
      </c>
      <c r="AH7" s="53">
        <f t="shared" si="7"/>
        <v>0.44309783583600815</v>
      </c>
      <c r="AI7" s="53">
        <f t="shared" si="7"/>
        <v>0.48272740512911866</v>
      </c>
      <c r="AJ7" s="53">
        <f t="shared" si="7"/>
        <v>0.50001198742795716</v>
      </c>
      <c r="AK7" s="53">
        <f t="shared" si="7"/>
        <v>0.54583725220904411</v>
      </c>
      <c r="AL7" s="53">
        <f t="shared" si="7"/>
        <v>0.57023280319294334</v>
      </c>
      <c r="AM7" s="53">
        <f t="shared" si="7"/>
        <v>0.60339385517971678</v>
      </c>
      <c r="AN7" s="53">
        <f t="shared" si="7"/>
        <v>0.61612847360457468</v>
      </c>
      <c r="AO7" s="53">
        <f t="shared" si="7"/>
        <v>0.68423712045320362</v>
      </c>
      <c r="AP7" s="53">
        <f t="shared" si="7"/>
        <v>0.69883742674653593</v>
      </c>
      <c r="AQ7" s="53">
        <f t="shared" si="7"/>
        <v>0.76853860756411196</v>
      </c>
      <c r="AR7" s="53">
        <f t="shared" si="7"/>
        <v>0.81300880351891192</v>
      </c>
      <c r="AS7" s="53">
        <f t="shared" si="7"/>
        <v>0.77429632767194401</v>
      </c>
      <c r="AT7" s="53">
        <f t="shared" si="7"/>
        <v>0.73703498453507998</v>
      </c>
      <c r="AU7" s="53">
        <f t="shared" si="7"/>
        <v>0.83767805959067987</v>
      </c>
      <c r="AV7" s="53">
        <f t="shared" si="7"/>
        <v>0.96472238782365594</v>
      </c>
      <c r="AW7" s="53">
        <f t="shared" si="7"/>
        <v>0.98349349158984012</v>
      </c>
      <c r="AX7" s="53">
        <f t="shared" si="7"/>
        <v>1.009286205243624</v>
      </c>
      <c r="AY7" s="53">
        <f t="shared" si="7"/>
        <v>0.94244047911367201</v>
      </c>
      <c r="AZ7" s="53">
        <f t="shared" si="7"/>
        <v>0.91332420344642384</v>
      </c>
      <c r="BA7" s="53">
        <f t="shared" si="7"/>
        <v>1.0712168044522559</v>
      </c>
      <c r="BB7" s="53">
        <f t="shared" si="7"/>
        <v>1.1609061680832</v>
      </c>
      <c r="BC7" s="53">
        <f t="shared" si="7"/>
        <v>1.3083599757227997</v>
      </c>
      <c r="BD7" s="53">
        <f t="shared" si="7"/>
        <v>1.4979434426880001</v>
      </c>
      <c r="BE7" s="53">
        <f t="shared" si="7"/>
        <v>1.704331962650856</v>
      </c>
      <c r="BF7" s="53">
        <f t="shared" si="7"/>
        <v>1.8782338342004161</v>
      </c>
      <c r="BG7" s="53">
        <f t="shared" si="7"/>
        <v>1.9081458923215922</v>
      </c>
      <c r="BH7" s="53">
        <f t="shared" si="7"/>
        <v>2.100116706648576</v>
      </c>
      <c r="BI7" s="53">
        <f t="shared" si="7"/>
        <v>2.3736000000000002</v>
      </c>
      <c r="BJ7" s="53">
        <f t="shared" si="7"/>
        <v>2.5474018296689578</v>
      </c>
      <c r="BK7" s="53">
        <f t="shared" si="7"/>
        <v>2.6629713204691741</v>
      </c>
      <c r="BL7" s="53">
        <f t="shared" si="7"/>
        <v>2.604353345378736</v>
      </c>
      <c r="BM7" s="53">
        <f t="shared" si="7"/>
        <v>2.8065806891694689</v>
      </c>
      <c r="BN7" s="53">
        <f t="shared" si="7"/>
        <v>2.9674483429655942</v>
      </c>
      <c r="BO7" s="53">
        <f t="shared" ref="BO7:CM7" si="8">BO16*BO26*BO40</f>
        <v>3.2132960436318059</v>
      </c>
      <c r="BP7" s="53">
        <f t="shared" si="8"/>
        <v>3.8876609673147824</v>
      </c>
      <c r="BQ7" s="53">
        <f t="shared" si="8"/>
        <v>4.1692341708320546</v>
      </c>
      <c r="BR7" s="53">
        <f t="shared" si="8"/>
        <v>4.4297035442791683</v>
      </c>
      <c r="BS7" s="53">
        <f t="shared" si="8"/>
        <v>4.6632764185377367</v>
      </c>
      <c r="BT7" s="53">
        <f t="shared" si="8"/>
        <v>4.8697192251858885</v>
      </c>
      <c r="BU7" s="53">
        <f t="shared" si="8"/>
        <v>5.0619518279033278</v>
      </c>
      <c r="BV7" s="53">
        <f t="shared" si="8"/>
        <v>5.7358872000000005</v>
      </c>
      <c r="BW7" s="53">
        <f t="shared" si="8"/>
        <v>6.0820351199999996</v>
      </c>
      <c r="BX7" s="53">
        <f t="shared" si="8"/>
        <v>6.2969633999999992</v>
      </c>
      <c r="BY7" s="53">
        <f t="shared" si="8"/>
        <v>6.8059056</v>
      </c>
      <c r="BZ7" s="53">
        <f t="shared" si="8"/>
        <v>7.306675199999999</v>
      </c>
      <c r="CA7" s="53">
        <f t="shared" si="8"/>
        <v>7.6198181999999992</v>
      </c>
      <c r="CB7" s="53">
        <f t="shared" si="8"/>
        <v>8.2874042999999986</v>
      </c>
      <c r="CC7" s="53">
        <f t="shared" si="8"/>
        <v>9.2238807000000005</v>
      </c>
      <c r="CD7" s="53">
        <f t="shared" si="8"/>
        <v>9.9196416000000003</v>
      </c>
      <c r="CE7" s="53">
        <f t="shared" si="8"/>
        <v>10.9297296</v>
      </c>
      <c r="CF7" s="53">
        <f t="shared" si="8"/>
        <v>12.501556199999998</v>
      </c>
      <c r="CG7" s="53">
        <f t="shared" si="8"/>
        <v>13.244212799999998</v>
      </c>
      <c r="CH7" s="53">
        <f t="shared" si="8"/>
        <v>13.355462399999999</v>
      </c>
      <c r="CI7" s="53">
        <f t="shared" si="8"/>
        <v>14.314824</v>
      </c>
      <c r="CJ7" s="53">
        <f t="shared" si="8"/>
        <v>13.807317599999999</v>
      </c>
      <c r="CK7" s="53">
        <f t="shared" si="8"/>
        <v>13.764757199999998</v>
      </c>
      <c r="CL7" s="53">
        <f t="shared" si="8"/>
        <v>14.212601999999999</v>
      </c>
      <c r="CM7" s="53">
        <f t="shared" si="8"/>
        <v>15.155635199999997</v>
      </c>
      <c r="CN7" s="53">
        <v>13.972379999999999</v>
      </c>
      <c r="CO7" s="53">
        <v>15.63012</v>
      </c>
    </row>
    <row r="8" spans="1:93" s="51" customFormat="1" x14ac:dyDescent="0.3">
      <c r="A8" s="3" t="s">
        <v>14</v>
      </c>
      <c r="B8" s="53">
        <f t="shared" ref="B8:BM8" si="9">B17*B27*B40</f>
        <v>0.38895027221366024</v>
      </c>
      <c r="C8" s="53">
        <f t="shared" si="9"/>
        <v>0.669975243984404</v>
      </c>
      <c r="D8" s="53">
        <f t="shared" si="9"/>
        <v>0.43122119999999997</v>
      </c>
      <c r="E8" s="53">
        <f t="shared" si="9"/>
        <v>0.47771279999999994</v>
      </c>
      <c r="F8" s="53">
        <f t="shared" si="9"/>
        <v>0.56486519999999996</v>
      </c>
      <c r="G8" s="53">
        <f t="shared" si="9"/>
        <v>0.73302959999999995</v>
      </c>
      <c r="H8" s="53">
        <f t="shared" si="9"/>
        <v>0.22229501879999997</v>
      </c>
      <c r="I8" s="53">
        <f t="shared" si="9"/>
        <v>0.97707556679999996</v>
      </c>
      <c r="J8" s="53">
        <f t="shared" si="9"/>
        <v>1.0190631059999999</v>
      </c>
      <c r="K8" s="53">
        <f t="shared" si="9"/>
        <v>1.0969979399999998</v>
      </c>
      <c r="L8" s="53">
        <f t="shared" si="9"/>
        <v>0.73551780359999996</v>
      </c>
      <c r="M8" s="53">
        <f t="shared" si="9"/>
        <v>0.93875544599999983</v>
      </c>
      <c r="N8" s="53">
        <f t="shared" si="9"/>
        <v>0.70388896439999993</v>
      </c>
      <c r="O8" s="53">
        <f t="shared" si="9"/>
        <v>0.55019975759999995</v>
      </c>
      <c r="P8" s="53">
        <f t="shared" si="9"/>
        <v>0.7119820631999999</v>
      </c>
      <c r="Q8" s="53">
        <f t="shared" si="9"/>
        <v>0.63175221599999987</v>
      </c>
      <c r="R8" s="53">
        <f t="shared" si="9"/>
        <v>0.66409602479999996</v>
      </c>
      <c r="S8" s="53">
        <f t="shared" si="9"/>
        <v>0.78437170320000005</v>
      </c>
      <c r="T8" s="53">
        <f t="shared" si="9"/>
        <v>0.90364174919999984</v>
      </c>
      <c r="U8" s="53">
        <f t="shared" si="9"/>
        <v>1.0657522307999998</v>
      </c>
      <c r="V8" s="53">
        <f t="shared" si="9"/>
        <v>1.4230805795999999</v>
      </c>
      <c r="W8" s="53">
        <f t="shared" si="9"/>
        <v>1.5138790599551999</v>
      </c>
      <c r="X8" s="53">
        <f t="shared" si="9"/>
        <v>1.6578771126527998</v>
      </c>
      <c r="Y8" s="53">
        <f t="shared" si="9"/>
        <v>1.86448060026624</v>
      </c>
      <c r="Z8" s="53">
        <f t="shared" si="9"/>
        <v>2.2307608866047999</v>
      </c>
      <c r="AA8" s="53">
        <f t="shared" si="9"/>
        <v>2.3655768482611199</v>
      </c>
      <c r="AB8" s="53">
        <f t="shared" si="9"/>
        <v>2.7293921954995199</v>
      </c>
      <c r="AC8" s="53">
        <f t="shared" si="9"/>
        <v>3.0812254659532798</v>
      </c>
      <c r="AD8" s="53">
        <f t="shared" si="9"/>
        <v>3.2540848302412795</v>
      </c>
      <c r="AE8" s="53">
        <f t="shared" si="9"/>
        <v>3.5706732958080001</v>
      </c>
      <c r="AF8" s="53">
        <f t="shared" si="9"/>
        <v>4.0384617266304002</v>
      </c>
      <c r="AG8" s="53">
        <f t="shared" si="9"/>
        <v>4.1733870033407996</v>
      </c>
      <c r="AH8" s="53">
        <f t="shared" si="9"/>
        <v>4.7377185572966392</v>
      </c>
      <c r="AI8" s="53">
        <f t="shared" si="9"/>
        <v>5.0024884931481601</v>
      </c>
      <c r="AJ8" s="53">
        <f t="shared" si="9"/>
        <v>5.5230028287052795</v>
      </c>
      <c r="AK8" s="53">
        <f t="shared" si="9"/>
        <v>5.8002736074316799</v>
      </c>
      <c r="AL8" s="53">
        <f t="shared" si="9"/>
        <v>6.4213153625164798</v>
      </c>
      <c r="AM8" s="53">
        <f t="shared" si="9"/>
        <v>6.8667898523520003</v>
      </c>
      <c r="AN8" s="53">
        <f t="shared" si="9"/>
        <v>7.9789031177318401</v>
      </c>
      <c r="AO8" s="53">
        <f t="shared" si="9"/>
        <v>8.7410491638297607</v>
      </c>
      <c r="AP8" s="53">
        <f t="shared" si="9"/>
        <v>9.1684013651999994</v>
      </c>
      <c r="AQ8" s="53">
        <f t="shared" si="9"/>
        <v>8.9952908471999979</v>
      </c>
      <c r="AR8" s="53">
        <f t="shared" si="9"/>
        <v>11.576566295999999</v>
      </c>
      <c r="AS8" s="53">
        <f t="shared" si="9"/>
        <v>12.001894156800001</v>
      </c>
      <c r="AT8" s="53">
        <f t="shared" si="9"/>
        <v>12.033720985199999</v>
      </c>
      <c r="AU8" s="53">
        <f t="shared" si="9"/>
        <v>12.3265778172</v>
      </c>
      <c r="AV8" s="53">
        <f t="shared" si="9"/>
        <v>11.717937086399999</v>
      </c>
      <c r="AW8" s="53">
        <f t="shared" si="9"/>
        <v>13.670879128799999</v>
      </c>
      <c r="AX8" s="53">
        <f t="shared" si="9"/>
        <v>15.244417516799999</v>
      </c>
      <c r="AY8" s="53">
        <f t="shared" si="9"/>
        <v>15.867397423199998</v>
      </c>
      <c r="AZ8" s="53">
        <f t="shared" si="9"/>
        <v>16.159864365599997</v>
      </c>
      <c r="BA8" s="53">
        <f t="shared" si="9"/>
        <v>17.7999248544</v>
      </c>
      <c r="BB8" s="53">
        <f t="shared" si="9"/>
        <v>18.122000186399998</v>
      </c>
      <c r="BC8" s="53">
        <f t="shared" si="9"/>
        <v>18.377302899599997</v>
      </c>
      <c r="BD8" s="53">
        <f t="shared" si="9"/>
        <v>19.113491761200002</v>
      </c>
      <c r="BE8" s="53">
        <f t="shared" si="9"/>
        <v>19.0326382764</v>
      </c>
      <c r="BF8" s="53">
        <f t="shared" si="9"/>
        <v>20.491115372399999</v>
      </c>
      <c r="BG8" s="53">
        <f t="shared" si="9"/>
        <v>21.702522896399998</v>
      </c>
      <c r="BH8" s="53">
        <f t="shared" si="9"/>
        <v>23.593844992799998</v>
      </c>
      <c r="BI8" s="53">
        <f t="shared" si="9"/>
        <v>19.1547641244</v>
      </c>
      <c r="BJ8" s="53">
        <f t="shared" si="9"/>
        <v>19.665530697599998</v>
      </c>
      <c r="BK8" s="53">
        <f t="shared" si="9"/>
        <v>25.747367999999998</v>
      </c>
      <c r="BL8" s="53">
        <f t="shared" si="9"/>
        <v>23.241207599999999</v>
      </c>
      <c r="BM8" s="53">
        <f t="shared" si="9"/>
        <v>28.867981199999999</v>
      </c>
      <c r="BN8" s="53">
        <f t="shared" ref="BN8:CM8" si="10">BN17*BN27*BN40</f>
        <v>30.410098799999997</v>
      </c>
      <c r="BO8" s="53">
        <f t="shared" si="10"/>
        <v>33.415644</v>
      </c>
      <c r="BP8" s="53">
        <f t="shared" si="10"/>
        <v>34.528810800000002</v>
      </c>
      <c r="BQ8" s="53">
        <f t="shared" si="10"/>
        <v>35.634495600000001</v>
      </c>
      <c r="BR8" s="53">
        <f t="shared" si="10"/>
        <v>33.805430399999999</v>
      </c>
      <c r="BS8" s="53">
        <f t="shared" si="10"/>
        <v>34.495477199999996</v>
      </c>
      <c r="BT8" s="53">
        <f t="shared" si="10"/>
        <v>36.581407199999994</v>
      </c>
      <c r="BU8" s="53">
        <f t="shared" si="10"/>
        <v>36.512366399999998</v>
      </c>
      <c r="BV8" s="53">
        <f t="shared" si="10"/>
        <v>38.128375200000001</v>
      </c>
      <c r="BW8" s="53">
        <f t="shared" si="10"/>
        <v>38.957999999999998</v>
      </c>
      <c r="BX8" s="53">
        <f t="shared" si="10"/>
        <v>40.994497199999998</v>
      </c>
      <c r="BY8" s="53">
        <f t="shared" si="10"/>
        <v>43.039095599999996</v>
      </c>
      <c r="BZ8" s="53">
        <f t="shared" si="10"/>
        <v>47.145345683999999</v>
      </c>
      <c r="CA8" s="53">
        <f t="shared" si="10"/>
        <v>50.066047893599993</v>
      </c>
      <c r="CB8" s="53">
        <f t="shared" si="10"/>
        <v>51.534842873999999</v>
      </c>
      <c r="CC8" s="53">
        <f t="shared" si="10"/>
        <v>52.329843815999993</v>
      </c>
      <c r="CD8" s="53">
        <f t="shared" si="10"/>
        <v>54.547542104399994</v>
      </c>
      <c r="CE8" s="53">
        <f t="shared" si="10"/>
        <v>63.564056134799991</v>
      </c>
      <c r="CF8" s="53">
        <f t="shared" si="10"/>
        <v>62.933950319999994</v>
      </c>
      <c r="CG8" s="53">
        <f t="shared" si="10"/>
        <v>61.910326226910222</v>
      </c>
      <c r="CH8" s="53">
        <f t="shared" si="10"/>
        <v>64.813583519999995</v>
      </c>
      <c r="CI8" s="53">
        <f t="shared" si="10"/>
        <v>67.119664920000005</v>
      </c>
      <c r="CJ8" s="53">
        <f t="shared" si="10"/>
        <v>66.547756319999991</v>
      </c>
      <c r="CK8" s="53">
        <f t="shared" si="10"/>
        <v>68.415792750264245</v>
      </c>
      <c r="CL8" s="53">
        <f t="shared" si="10"/>
        <v>73.427557973771684</v>
      </c>
      <c r="CM8" s="53">
        <f t="shared" si="10"/>
        <v>69.342203959451808</v>
      </c>
      <c r="CN8" s="53">
        <v>55.393015836094989</v>
      </c>
      <c r="CO8" s="53">
        <v>81.079946988918181</v>
      </c>
    </row>
    <row r="9" spans="1:93" ht="15" x14ac:dyDescent="0.3">
      <c r="A9" s="2" t="s">
        <v>421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64"/>
      <c r="BS9" s="64"/>
      <c r="BT9" s="64"/>
      <c r="BU9" s="64"/>
      <c r="BV9" s="64"/>
      <c r="BW9" s="64"/>
      <c r="BX9" s="64"/>
      <c r="BY9" s="54"/>
      <c r="BZ9" s="54"/>
      <c r="CA9" s="54"/>
      <c r="CB9" s="54"/>
      <c r="CC9" s="64"/>
      <c r="CD9" s="64"/>
      <c r="CE9" s="64"/>
      <c r="CF9" s="54"/>
      <c r="CG9" s="54"/>
      <c r="CH9" s="64"/>
      <c r="CI9" s="54"/>
      <c r="CJ9" s="54"/>
      <c r="CK9" s="64"/>
      <c r="CL9" s="54"/>
      <c r="CM9" s="54"/>
    </row>
    <row r="10" spans="1:93" ht="15" x14ac:dyDescent="0.3">
      <c r="A10" s="2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64"/>
      <c r="BS10" s="64"/>
      <c r="BT10" s="64"/>
      <c r="BU10" s="64"/>
      <c r="BV10" s="64"/>
      <c r="BW10" s="64"/>
      <c r="BX10" s="64"/>
      <c r="BY10" s="54"/>
      <c r="BZ10" s="54"/>
      <c r="CA10" s="54"/>
      <c r="CB10" s="54"/>
      <c r="CC10" s="64"/>
      <c r="CD10" s="64"/>
      <c r="CE10" s="64"/>
      <c r="CF10" s="54"/>
      <c r="CG10" s="54"/>
      <c r="CH10" s="64"/>
      <c r="CI10" s="54"/>
      <c r="CJ10" s="54"/>
      <c r="CK10" s="64"/>
      <c r="CL10" s="54"/>
      <c r="CM10" s="54"/>
    </row>
    <row r="11" spans="1:93" ht="15" x14ac:dyDescent="0.3">
      <c r="A11" s="2" t="s">
        <v>88</v>
      </c>
    </row>
    <row r="12" spans="1:93" s="51" customFormat="1" x14ac:dyDescent="0.3">
      <c r="A12" s="4"/>
      <c r="B12" s="3">
        <v>1930</v>
      </c>
      <c r="C12" s="3">
        <v>1931</v>
      </c>
      <c r="D12" s="3">
        <v>1932</v>
      </c>
      <c r="E12" s="3">
        <v>1933</v>
      </c>
      <c r="F12" s="3">
        <v>1934</v>
      </c>
      <c r="G12" s="3">
        <v>1935</v>
      </c>
      <c r="H12" s="3">
        <v>1936</v>
      </c>
      <c r="I12" s="3">
        <v>1937</v>
      </c>
      <c r="J12" s="3">
        <v>1938</v>
      </c>
      <c r="K12" s="3">
        <v>1939</v>
      </c>
      <c r="L12" s="3">
        <v>1940</v>
      </c>
      <c r="M12" s="3">
        <v>1941</v>
      </c>
      <c r="N12" s="3">
        <v>1942</v>
      </c>
      <c r="O12" s="3">
        <v>1943</v>
      </c>
      <c r="P12" s="3">
        <v>1944</v>
      </c>
      <c r="Q12" s="3">
        <v>1945</v>
      </c>
      <c r="R12" s="3">
        <v>1946</v>
      </c>
      <c r="S12" s="3">
        <v>1947</v>
      </c>
      <c r="T12" s="3">
        <v>1948</v>
      </c>
      <c r="U12" s="3">
        <v>1949</v>
      </c>
      <c r="V12" s="3">
        <v>1950</v>
      </c>
      <c r="W12" s="3">
        <v>1951</v>
      </c>
      <c r="X12" s="3">
        <v>1952</v>
      </c>
      <c r="Y12" s="3">
        <v>1953</v>
      </c>
      <c r="Z12" s="3">
        <v>1954</v>
      </c>
      <c r="AA12" s="3">
        <v>1955</v>
      </c>
      <c r="AB12" s="3">
        <v>1956</v>
      </c>
      <c r="AC12" s="3">
        <v>1957</v>
      </c>
      <c r="AD12" s="3">
        <v>1958</v>
      </c>
      <c r="AE12" s="3">
        <v>1959</v>
      </c>
      <c r="AF12" s="3">
        <v>1960</v>
      </c>
      <c r="AG12" s="3">
        <v>1961</v>
      </c>
      <c r="AH12" s="3">
        <v>1962</v>
      </c>
      <c r="AI12" s="3">
        <v>1963</v>
      </c>
      <c r="AJ12" s="3">
        <v>1964</v>
      </c>
      <c r="AK12" s="3">
        <v>1965</v>
      </c>
      <c r="AL12" s="3">
        <v>1966</v>
      </c>
      <c r="AM12" s="3">
        <v>1967</v>
      </c>
      <c r="AN12" s="3">
        <v>1968</v>
      </c>
      <c r="AO12" s="3">
        <v>1969</v>
      </c>
      <c r="AP12" s="3">
        <v>1970</v>
      </c>
      <c r="AQ12" s="3">
        <v>1971</v>
      </c>
      <c r="AR12" s="3">
        <v>1972</v>
      </c>
      <c r="AS12" s="3">
        <v>1973</v>
      </c>
      <c r="AT12" s="3">
        <v>1974</v>
      </c>
      <c r="AU12" s="3">
        <v>1975</v>
      </c>
      <c r="AV12" s="3">
        <v>1976</v>
      </c>
      <c r="AW12" s="3">
        <v>1977</v>
      </c>
      <c r="AX12" s="3">
        <v>1978</v>
      </c>
      <c r="AY12" s="3">
        <v>1979</v>
      </c>
      <c r="AZ12" s="3">
        <v>1980</v>
      </c>
      <c r="BA12" s="3">
        <v>1981</v>
      </c>
      <c r="BB12" s="3">
        <v>1982</v>
      </c>
      <c r="BC12" s="3">
        <v>1983</v>
      </c>
      <c r="BD12" s="3">
        <v>1984</v>
      </c>
      <c r="BE12" s="3">
        <v>1985</v>
      </c>
      <c r="BF12" s="3">
        <v>1986</v>
      </c>
      <c r="BG12" s="3">
        <v>1987</v>
      </c>
      <c r="BH12" s="3">
        <v>1988</v>
      </c>
      <c r="BI12" s="3">
        <v>1989</v>
      </c>
      <c r="BJ12" s="3">
        <v>1990</v>
      </c>
      <c r="BK12" s="3" t="s">
        <v>26</v>
      </c>
      <c r="BL12" s="3" t="s">
        <v>27</v>
      </c>
      <c r="BM12" s="3" t="s">
        <v>28</v>
      </c>
      <c r="BN12" s="3" t="s">
        <v>29</v>
      </c>
      <c r="BO12" s="3">
        <v>1995</v>
      </c>
      <c r="BP12" s="3" t="s">
        <v>30</v>
      </c>
      <c r="BQ12" s="3" t="s">
        <v>31</v>
      </c>
      <c r="BR12" s="3" t="s">
        <v>32</v>
      </c>
      <c r="BS12" s="3" t="s">
        <v>33</v>
      </c>
      <c r="BT12" s="3">
        <v>2000</v>
      </c>
      <c r="BU12" s="3">
        <v>2001</v>
      </c>
      <c r="BV12" s="3">
        <v>2002</v>
      </c>
      <c r="BW12" s="3">
        <v>2003</v>
      </c>
      <c r="BX12" s="3">
        <v>2004</v>
      </c>
      <c r="BY12" s="3">
        <v>2005</v>
      </c>
      <c r="BZ12" s="3" t="s">
        <v>34</v>
      </c>
      <c r="CA12" s="3" t="s">
        <v>35</v>
      </c>
      <c r="CB12" s="3" t="s">
        <v>36</v>
      </c>
      <c r="CC12" s="3" t="s">
        <v>37</v>
      </c>
      <c r="CD12" s="3" t="s">
        <v>38</v>
      </c>
      <c r="CE12" s="3">
        <v>2011</v>
      </c>
      <c r="CF12" s="3">
        <v>2012</v>
      </c>
      <c r="CG12" s="3">
        <v>2013</v>
      </c>
      <c r="CH12" s="3">
        <v>2014</v>
      </c>
      <c r="CI12" s="3">
        <v>2015</v>
      </c>
      <c r="CJ12" s="3">
        <v>2016</v>
      </c>
      <c r="CK12" s="3">
        <v>2017</v>
      </c>
      <c r="CL12" s="3">
        <v>2018</v>
      </c>
      <c r="CM12" s="3">
        <v>2019</v>
      </c>
      <c r="CN12" s="116">
        <v>2020</v>
      </c>
      <c r="CO12" s="116">
        <v>2021</v>
      </c>
    </row>
    <row r="13" spans="1:93" s="51" customFormat="1" x14ac:dyDescent="0.3">
      <c r="A13" s="3" t="s">
        <v>10</v>
      </c>
      <c r="B13" s="53">
        <v>27.797999999999998</v>
      </c>
      <c r="C13" s="53">
        <v>21.603999999999999</v>
      </c>
      <c r="D13" s="53">
        <v>13.166</v>
      </c>
      <c r="E13" s="53">
        <v>10.904999999999999</v>
      </c>
      <c r="F13" s="53">
        <v>13.374000000000001</v>
      </c>
      <c r="G13" s="53">
        <v>13.262</v>
      </c>
      <c r="H13" s="53">
        <v>19.399999999999999</v>
      </c>
      <c r="I13" s="53">
        <v>20.137732</v>
      </c>
      <c r="J13" s="53">
        <v>18.279156</v>
      </c>
      <c r="K13" s="53">
        <v>21.267268999999999</v>
      </c>
      <c r="L13" s="53">
        <v>22.640675000000002</v>
      </c>
      <c r="M13" s="53">
        <v>28.466331</v>
      </c>
      <c r="N13" s="53">
        <v>31.610471</v>
      </c>
      <c r="O13" s="53">
        <v>23.067913999999998</v>
      </c>
      <c r="P13" s="53">
        <v>15.71682</v>
      </c>
      <c r="Q13" s="53">
        <v>17.786688000000002</v>
      </c>
      <c r="R13" s="53">
        <v>28.403616</v>
      </c>
      <c r="S13" s="53">
        <v>32.314655000000002</v>
      </c>
      <c r="T13" s="53">
        <v>35.626454000000003</v>
      </c>
      <c r="U13" s="53">
        <v>36.312779999999997</v>
      </c>
      <c r="V13" s="53">
        <v>39.273485999999998</v>
      </c>
      <c r="W13" s="53">
        <v>42.548347699200001</v>
      </c>
      <c r="X13" s="53">
        <v>43.091731468799999</v>
      </c>
      <c r="Y13" s="53">
        <v>45.651911558400002</v>
      </c>
      <c r="Z13" s="53">
        <v>47.048404435199998</v>
      </c>
      <c r="AA13" s="53">
        <v>53.709545836799997</v>
      </c>
      <c r="AB13" s="53">
        <v>56.874850099200003</v>
      </c>
      <c r="AC13" s="53">
        <v>53.512215321600003</v>
      </c>
      <c r="AD13" s="53">
        <v>55.660508467200003</v>
      </c>
      <c r="AE13" s="53">
        <v>60.671714342400001</v>
      </c>
      <c r="AF13" s="53">
        <v>56.987074368000002</v>
      </c>
      <c r="AG13" s="53">
        <v>57.754224460800003</v>
      </c>
      <c r="AH13" s="53">
        <v>60.023269555200002</v>
      </c>
      <c r="AI13" s="53">
        <v>62.832969561600002</v>
      </c>
      <c r="AJ13" s="53">
        <v>65.728969689600007</v>
      </c>
      <c r="AK13" s="53">
        <v>66.319255699199999</v>
      </c>
      <c r="AL13" s="53">
        <v>68.523490425600002</v>
      </c>
      <c r="AM13" s="53">
        <v>65.807765452799998</v>
      </c>
      <c r="AN13" s="53">
        <v>70.274905344000004</v>
      </c>
      <c r="AO13" s="53">
        <v>71.061498547200003</v>
      </c>
      <c r="AP13" s="53">
        <v>67.679433000000003</v>
      </c>
      <c r="AQ13" s="53">
        <v>73.669261000000006</v>
      </c>
      <c r="AR13" s="53">
        <v>75.913179</v>
      </c>
      <c r="AS13" s="53">
        <v>79.428711000000007</v>
      </c>
      <c r="AT13" s="53">
        <v>75.179416000000003</v>
      </c>
      <c r="AU13" s="53">
        <v>63.237853999999999</v>
      </c>
      <c r="AV13" s="53">
        <v>67.566964999999996</v>
      </c>
      <c r="AW13" s="53">
        <v>72.612606</v>
      </c>
      <c r="AX13" s="53">
        <v>77.530360000000002</v>
      </c>
      <c r="AY13" s="53">
        <v>77.914928000000003</v>
      </c>
      <c r="AZ13" s="53">
        <v>69.575063</v>
      </c>
      <c r="BA13" s="53">
        <v>66.149323999999993</v>
      </c>
      <c r="BB13" s="53">
        <v>58.357286999999999</v>
      </c>
      <c r="BC13" s="53">
        <v>64.711729000000005</v>
      </c>
      <c r="BD13" s="53">
        <v>71.379992999999999</v>
      </c>
      <c r="BE13" s="53">
        <v>71.525113000000005</v>
      </c>
      <c r="BF13" s="53">
        <v>72.483812</v>
      </c>
      <c r="BG13" s="53">
        <v>72.107406999999995</v>
      </c>
      <c r="BH13" s="53">
        <v>70.974564000000001</v>
      </c>
      <c r="BI13" s="53">
        <v>71.253012999999996</v>
      </c>
      <c r="BJ13" s="53">
        <v>71.295642000000001</v>
      </c>
      <c r="BK13" s="53">
        <v>68.465000000000003</v>
      </c>
      <c r="BL13" s="53">
        <v>70.882999999999996</v>
      </c>
      <c r="BM13" s="53">
        <v>75.117000000000004</v>
      </c>
      <c r="BN13" s="53">
        <v>79.352999999999994</v>
      </c>
      <c r="BO13" s="53">
        <v>78.319999999999993</v>
      </c>
      <c r="BP13" s="53">
        <v>80.817999999999998</v>
      </c>
      <c r="BQ13" s="53">
        <v>84.254999999999995</v>
      </c>
      <c r="BR13" s="53">
        <v>85.522000000000006</v>
      </c>
      <c r="BS13" s="53">
        <v>87.777000000000001</v>
      </c>
      <c r="BT13" s="53">
        <v>89.51</v>
      </c>
      <c r="BU13" s="53">
        <v>90.45</v>
      </c>
      <c r="BV13" s="53">
        <v>91.266000000000005</v>
      </c>
      <c r="BW13" s="53">
        <v>94.328999999999994</v>
      </c>
      <c r="BX13" s="53">
        <v>99.015000000000001</v>
      </c>
      <c r="BY13" s="53">
        <v>100.90300000000001</v>
      </c>
      <c r="BZ13" s="53">
        <v>99.712373999999997</v>
      </c>
      <c r="CA13" s="53">
        <v>96.849650999999994</v>
      </c>
      <c r="CB13" s="53">
        <v>87.610421000000002</v>
      </c>
      <c r="CC13" s="53">
        <v>64.842793999999998</v>
      </c>
      <c r="CD13" s="53">
        <v>67.175998000000007</v>
      </c>
      <c r="CE13" s="53">
        <v>67.894999999999996</v>
      </c>
      <c r="CF13" s="53">
        <v>74.150999999999996</v>
      </c>
      <c r="CG13" s="53">
        <v>77.2</v>
      </c>
      <c r="CH13" s="53">
        <v>82.534999999999997</v>
      </c>
      <c r="CI13" s="53">
        <v>84.405000000000001</v>
      </c>
      <c r="CJ13" s="53">
        <v>84.694999999999993</v>
      </c>
      <c r="CK13" s="53">
        <v>86.355999999999995</v>
      </c>
      <c r="CL13" s="53">
        <v>86.367999999999995</v>
      </c>
      <c r="CM13" s="53">
        <v>88.5</v>
      </c>
      <c r="CN13" s="115">
        <v>89</v>
      </c>
      <c r="CO13" s="115">
        <v>92</v>
      </c>
    </row>
    <row r="14" spans="1:93" s="51" customFormat="1" x14ac:dyDescent="0.3">
      <c r="A14" s="3" t="s">
        <v>11</v>
      </c>
      <c r="B14" s="53">
        <v>0.451613505450432</v>
      </c>
      <c r="C14" s="53">
        <v>0.47768298815249099</v>
      </c>
      <c r="D14" s="53">
        <v>0.192</v>
      </c>
      <c r="E14" s="53">
        <v>0.27</v>
      </c>
      <c r="F14" s="53">
        <v>0.22900000000000001</v>
      </c>
      <c r="G14" s="53">
        <v>0.20300000000000001</v>
      </c>
      <c r="H14" s="53">
        <v>0.45</v>
      </c>
      <c r="I14" s="53">
        <v>0.8</v>
      </c>
      <c r="J14" s="53">
        <v>0.82399999999999995</v>
      </c>
      <c r="K14" s="53">
        <v>1.34</v>
      </c>
      <c r="L14" s="53">
        <v>1.4524999999999999</v>
      </c>
      <c r="M14" s="53">
        <v>1.1891</v>
      </c>
      <c r="N14" s="53">
        <v>1.5720000000000001</v>
      </c>
      <c r="O14" s="53">
        <v>1.5382469999999999</v>
      </c>
      <c r="P14" s="53">
        <v>1.1778900000000001</v>
      </c>
      <c r="Q14" s="53">
        <v>0.42499999999999999</v>
      </c>
      <c r="R14" s="53">
        <v>0.20805699999999999</v>
      </c>
      <c r="S14" s="53">
        <v>0.60869200000000001</v>
      </c>
      <c r="T14" s="53">
        <v>0.76500000000000001</v>
      </c>
      <c r="U14" s="53">
        <v>1.218</v>
      </c>
      <c r="V14" s="53">
        <v>0.43</v>
      </c>
      <c r="W14" s="53">
        <v>1.2962073599999999</v>
      </c>
      <c r="X14" s="53">
        <v>2.0466432000000001</v>
      </c>
      <c r="Y14" s="53">
        <v>3.8800943999999999</v>
      </c>
      <c r="Z14" s="53">
        <v>4.6000011456000003</v>
      </c>
      <c r="AA14" s="53">
        <v>4.5000567360000003</v>
      </c>
      <c r="AB14" s="53">
        <v>6.4220252544000003</v>
      </c>
      <c r="AC14" s="53">
        <v>6.8069647295999998</v>
      </c>
      <c r="AD14" s="53">
        <v>9.3001172543999999</v>
      </c>
      <c r="AE14" s="53">
        <v>12.2701376448</v>
      </c>
      <c r="AF14" s="53">
        <v>13.500170208</v>
      </c>
      <c r="AG14" s="53">
        <v>10.000069228799999</v>
      </c>
      <c r="AH14" s="53">
        <v>9.0001134720000007</v>
      </c>
      <c r="AI14" s="53">
        <v>10.000069228799999</v>
      </c>
      <c r="AJ14" s="53">
        <v>10.500132384</v>
      </c>
      <c r="AK14" s="53">
        <v>11.1020160384</v>
      </c>
      <c r="AL14" s="53">
        <v>11.1281107392</v>
      </c>
      <c r="AM14" s="53">
        <v>8.1488804544000004</v>
      </c>
      <c r="AN14" s="53">
        <v>9.2552616576000002</v>
      </c>
      <c r="AO14" s="53">
        <v>10.250271359999999</v>
      </c>
      <c r="AP14" s="53">
        <v>10.23096</v>
      </c>
      <c r="AQ14" s="53">
        <v>12.249034999999999</v>
      </c>
      <c r="AR14" s="53">
        <v>14.22176</v>
      </c>
      <c r="AS14" s="53">
        <v>24.996919999999999</v>
      </c>
      <c r="AT14" s="53">
        <v>24.996919999999999</v>
      </c>
      <c r="AU14" s="53">
        <v>30.021699999999999</v>
      </c>
      <c r="AV14" s="53">
        <v>58.044372000000003</v>
      </c>
      <c r="AW14" s="53">
        <v>65.970645000000005</v>
      </c>
      <c r="AX14" s="53">
        <v>76.684128999999999</v>
      </c>
      <c r="AY14" s="53">
        <v>85.780432000000005</v>
      </c>
      <c r="AZ14" s="53">
        <v>95.442702999999995</v>
      </c>
      <c r="BA14" s="53">
        <v>83.982758000000004</v>
      </c>
      <c r="BB14" s="53">
        <v>94.053179</v>
      </c>
      <c r="BC14" s="53">
        <v>108.22777499999999</v>
      </c>
      <c r="BD14" s="53">
        <v>121.055476</v>
      </c>
      <c r="BE14" s="53">
        <v>142.4897</v>
      </c>
      <c r="BF14" s="53">
        <v>161.446</v>
      </c>
      <c r="BG14" s="53">
        <v>179.58600000000001</v>
      </c>
      <c r="BH14" s="53">
        <v>203.16800000000001</v>
      </c>
      <c r="BI14" s="53">
        <v>206.79599999999999</v>
      </c>
      <c r="BJ14" s="53">
        <v>203.16800000000001</v>
      </c>
      <c r="BK14" s="53">
        <v>252.61</v>
      </c>
      <c r="BL14" s="53">
        <v>308.22000000000003</v>
      </c>
      <c r="BM14" s="53">
        <v>367.88</v>
      </c>
      <c r="BN14" s="53">
        <v>421.18</v>
      </c>
      <c r="BO14" s="53">
        <v>445.61</v>
      </c>
      <c r="BP14" s="53">
        <v>491.19</v>
      </c>
      <c r="BQ14" s="53">
        <v>511.73</v>
      </c>
      <c r="BR14" s="53">
        <v>536</v>
      </c>
      <c r="BS14" s="53">
        <v>573</v>
      </c>
      <c r="BT14" s="53">
        <v>583.19000000000005</v>
      </c>
      <c r="BU14" s="53">
        <v>661.04</v>
      </c>
      <c r="BV14" s="53">
        <v>725</v>
      </c>
      <c r="BW14" s="53">
        <v>862.08</v>
      </c>
      <c r="BX14" s="53">
        <v>970</v>
      </c>
      <c r="BY14" s="53">
        <v>1038.3</v>
      </c>
      <c r="BZ14" s="53">
        <v>1236.77</v>
      </c>
      <c r="CA14" s="53">
        <v>1361.17</v>
      </c>
      <c r="CB14" s="53">
        <v>1400</v>
      </c>
      <c r="CC14" s="53">
        <v>1644</v>
      </c>
      <c r="CD14" s="53">
        <v>1880</v>
      </c>
      <c r="CE14" s="53">
        <v>2000</v>
      </c>
      <c r="CF14" s="53">
        <v>2209.8407999999999</v>
      </c>
      <c r="CG14" s="53">
        <v>2416.136</v>
      </c>
      <c r="CH14" s="53">
        <v>2492.0708</v>
      </c>
      <c r="CI14" s="53">
        <v>2359.1882999999998</v>
      </c>
      <c r="CJ14" s="53">
        <v>2410.3098</v>
      </c>
      <c r="CK14" s="53">
        <v>2330.8406</v>
      </c>
      <c r="CL14" s="53">
        <v>2207.7067999999999</v>
      </c>
      <c r="CM14" s="53">
        <v>2330</v>
      </c>
      <c r="CN14" s="115">
        <v>2394.7082999999998</v>
      </c>
      <c r="CO14" s="115">
        <v>2378.1080000000002</v>
      </c>
    </row>
    <row r="15" spans="1:93" s="51" customFormat="1" x14ac:dyDescent="0.3">
      <c r="A15" s="3" t="s">
        <v>12</v>
      </c>
      <c r="B15" s="53">
        <v>35.179174698201798</v>
      </c>
      <c r="C15" s="53">
        <v>37.1480631769806</v>
      </c>
      <c r="D15" s="53">
        <v>27.585000000000001</v>
      </c>
      <c r="E15" s="53">
        <v>27.766999999999999</v>
      </c>
      <c r="F15" s="53">
        <v>33.75</v>
      </c>
      <c r="G15" s="53">
        <v>37.728999999999999</v>
      </c>
      <c r="H15" s="53">
        <v>38.641956999999998</v>
      </c>
      <c r="I15" s="53">
        <v>42.826695000000001</v>
      </c>
      <c r="J15" s="53">
        <v>47.047559</v>
      </c>
      <c r="K15" s="53">
        <v>49.133080999999997</v>
      </c>
      <c r="L15" s="53">
        <v>42.652603999999997</v>
      </c>
      <c r="M15" s="53">
        <v>40.151634000000001</v>
      </c>
      <c r="N15" s="53">
        <v>34.076270000000001</v>
      </c>
      <c r="O15" s="53">
        <v>35.931052999999999</v>
      </c>
      <c r="P15" s="53">
        <v>24.207187999999999</v>
      </c>
      <c r="Q15" s="53">
        <v>19.045051999999998</v>
      </c>
      <c r="R15" s="53">
        <v>31.018249000000001</v>
      </c>
      <c r="S15" s="53">
        <v>37.675651000000002</v>
      </c>
      <c r="T15" s="53">
        <v>48.096108999999998</v>
      </c>
      <c r="U15" s="53">
        <v>56.815106999999998</v>
      </c>
      <c r="V15" s="53">
        <v>65.717433</v>
      </c>
      <c r="W15" s="53">
        <v>75.8167034688</v>
      </c>
      <c r="X15" s="53">
        <v>83.732223923199996</v>
      </c>
      <c r="Y15" s="53">
        <v>92.334649075200005</v>
      </c>
      <c r="Z15" s="53">
        <v>100.0197942912</v>
      </c>
      <c r="AA15" s="53">
        <v>113.245884864</v>
      </c>
      <c r="AB15" s="53">
        <v>119.2079270592</v>
      </c>
      <c r="AC15" s="53">
        <v>126.867148128</v>
      </c>
      <c r="AD15" s="53">
        <v>134.47571477759999</v>
      </c>
      <c r="AE15" s="53">
        <v>152.15905313280001</v>
      </c>
      <c r="AF15" s="53">
        <v>167.74799328</v>
      </c>
      <c r="AG15" s="53">
        <v>184.56611322239999</v>
      </c>
      <c r="AH15" s="53">
        <v>197.6603658624</v>
      </c>
      <c r="AI15" s="53">
        <v>208.219509792</v>
      </c>
      <c r="AJ15" s="53">
        <v>232.33595938560001</v>
      </c>
      <c r="AK15" s="53">
        <v>243.5703250176</v>
      </c>
      <c r="AL15" s="53">
        <v>260.10430266240002</v>
      </c>
      <c r="AM15" s="53">
        <v>272.7660313728</v>
      </c>
      <c r="AN15" s="53">
        <v>281.039927616</v>
      </c>
      <c r="AO15" s="53">
        <v>292.3880524992</v>
      </c>
      <c r="AP15" s="53">
        <v>316.20740999999998</v>
      </c>
      <c r="AQ15" s="53">
        <v>329.75436200000001</v>
      </c>
      <c r="AR15" s="53">
        <v>346.51300099999997</v>
      </c>
      <c r="AS15" s="53">
        <v>364.97952099999998</v>
      </c>
      <c r="AT15" s="53">
        <v>369.81201700000003</v>
      </c>
      <c r="AU15" s="53">
        <v>370.05327899999997</v>
      </c>
      <c r="AV15" s="53">
        <v>382.69685900000002</v>
      </c>
      <c r="AW15" s="53">
        <v>393.57723099999998</v>
      </c>
      <c r="AX15" s="53">
        <v>403.35106300000001</v>
      </c>
      <c r="AY15" s="53">
        <v>401.19693799999999</v>
      </c>
      <c r="AZ15" s="53">
        <v>404.90656799999999</v>
      </c>
      <c r="BA15" s="53">
        <v>391.60813400000001</v>
      </c>
      <c r="BB15" s="53">
        <v>383.78798</v>
      </c>
      <c r="BC15" s="53">
        <v>387.51121499999999</v>
      </c>
      <c r="BD15" s="53">
        <v>378.24802399999999</v>
      </c>
      <c r="BE15" s="53">
        <v>376.53560800000002</v>
      </c>
      <c r="BF15" s="53">
        <v>376.95554900000002</v>
      </c>
      <c r="BG15" s="53">
        <v>380.71506399999998</v>
      </c>
      <c r="BH15" s="53">
        <v>386.61237799999998</v>
      </c>
      <c r="BI15" s="53">
        <v>392.73079999999999</v>
      </c>
      <c r="BJ15" s="53">
        <v>383.500922</v>
      </c>
      <c r="BK15" s="53">
        <v>364.94499999999999</v>
      </c>
      <c r="BL15" s="53">
        <v>323.61500000000001</v>
      </c>
      <c r="BM15" s="53">
        <v>289.94600000000003</v>
      </c>
      <c r="BN15" s="53">
        <v>280.12400000000002</v>
      </c>
      <c r="BO15" s="53">
        <v>273.48</v>
      </c>
      <c r="BP15" s="53">
        <v>251.82900000000001</v>
      </c>
      <c r="BQ15" s="53">
        <v>260.42399999999998</v>
      </c>
      <c r="BR15" s="53">
        <v>263.334</v>
      </c>
      <c r="BS15" s="53">
        <v>270.70600000000002</v>
      </c>
      <c r="BT15" s="53">
        <v>278.358</v>
      </c>
      <c r="BU15" s="53">
        <v>290.90600000000001</v>
      </c>
      <c r="BV15" s="53">
        <v>294.81200000000001</v>
      </c>
      <c r="BW15" s="53">
        <v>308.59100000000001</v>
      </c>
      <c r="BX15" s="53">
        <v>326.51799999999997</v>
      </c>
      <c r="BY15" s="53">
        <v>376.70600000000002</v>
      </c>
      <c r="BZ15" s="53">
        <v>369.84813600000001</v>
      </c>
      <c r="CA15" s="53">
        <v>391.70810299999999</v>
      </c>
      <c r="CB15" s="53">
        <v>363.65231399999999</v>
      </c>
      <c r="CC15" s="53">
        <v>307.012946</v>
      </c>
      <c r="CD15" s="53">
        <v>305.70109300000001</v>
      </c>
      <c r="CE15" s="53">
        <v>310.243447</v>
      </c>
      <c r="CF15" s="53">
        <v>296.358</v>
      </c>
      <c r="CG15" s="53">
        <v>306.851476222673</v>
      </c>
      <c r="CH15" s="53">
        <v>359.31700000000001</v>
      </c>
      <c r="CI15" s="53">
        <v>355.63799999999998</v>
      </c>
      <c r="CJ15" s="53">
        <v>355.31</v>
      </c>
      <c r="CK15" s="70">
        <v>356.91594359953399</v>
      </c>
      <c r="CL15" s="70">
        <v>332.91051058581797</v>
      </c>
      <c r="CM15" s="70">
        <v>337.65883799512397</v>
      </c>
      <c r="CN15" s="115">
        <v>347.78364116094986</v>
      </c>
      <c r="CO15" s="115">
        <v>358.57519788918205</v>
      </c>
    </row>
    <row r="16" spans="1:93" s="51" customFormat="1" x14ac:dyDescent="0.3">
      <c r="A16" s="3" t="s">
        <v>87</v>
      </c>
      <c r="B16" s="53" t="s">
        <v>17</v>
      </c>
      <c r="C16" s="53">
        <v>0.58799999999999997</v>
      </c>
      <c r="D16" s="53">
        <v>0.59199999999999997</v>
      </c>
      <c r="E16" s="53">
        <v>0.623</v>
      </c>
      <c r="F16" s="53">
        <v>0.76700000000000002</v>
      </c>
      <c r="G16" s="53">
        <v>0.89200000000000002</v>
      </c>
      <c r="H16" s="53">
        <v>0.97699999999999998</v>
      </c>
      <c r="I16" s="53">
        <v>1.1419999999999999</v>
      </c>
      <c r="J16" s="53">
        <v>1.3919999999999999</v>
      </c>
      <c r="K16" s="53">
        <v>1.6419999999999999</v>
      </c>
      <c r="L16" s="53">
        <v>1.8919999999999999</v>
      </c>
      <c r="M16" s="53">
        <v>2.1419999999999999</v>
      </c>
      <c r="N16" s="53">
        <v>2.2200000000000002</v>
      </c>
      <c r="O16" s="53">
        <v>2.1459999999999999</v>
      </c>
      <c r="P16" s="53">
        <v>2.077</v>
      </c>
      <c r="Q16" s="53">
        <v>2.1800000000000002</v>
      </c>
      <c r="R16" s="53">
        <v>1.9690000000000001</v>
      </c>
      <c r="S16" s="53">
        <v>1.4710000000000001</v>
      </c>
      <c r="T16" s="53">
        <v>1.5780000000000001</v>
      </c>
      <c r="U16" s="53">
        <v>2.1360000000000001</v>
      </c>
      <c r="V16" s="53">
        <v>2.6520000000000001</v>
      </c>
      <c r="W16" s="53">
        <v>3.2519999999999998</v>
      </c>
      <c r="X16" s="53">
        <v>3.5939999999999999</v>
      </c>
      <c r="Y16" s="53">
        <v>3.84</v>
      </c>
      <c r="Z16" s="53">
        <v>4.4380448459684798</v>
      </c>
      <c r="AA16" s="53">
        <v>4.5591398016057596</v>
      </c>
      <c r="AB16" s="53">
        <v>5.0071911374636899</v>
      </c>
      <c r="AC16" s="53">
        <v>5.6900984647477202</v>
      </c>
      <c r="AD16" s="53">
        <v>6.1981856095976502</v>
      </c>
      <c r="AE16" s="53">
        <v>6.92117366163487</v>
      </c>
      <c r="AF16" s="53">
        <v>7.8452475625401803</v>
      </c>
      <c r="AG16" s="53">
        <v>8.2452020286942904</v>
      </c>
      <c r="AH16" s="53">
        <v>8.5871673611629493</v>
      </c>
      <c r="AI16" s="53">
        <v>9.3551822699441605</v>
      </c>
      <c r="AJ16" s="53">
        <v>9.6901547951154505</v>
      </c>
      <c r="AK16" s="53">
        <v>10.5782413218807</v>
      </c>
      <c r="AL16" s="53">
        <v>11.0510233176927</v>
      </c>
      <c r="AM16" s="53">
        <v>11.693679363948</v>
      </c>
      <c r="AN16" s="53">
        <v>11.9404742946623</v>
      </c>
      <c r="AO16" s="53">
        <v>13.260409311108599</v>
      </c>
      <c r="AP16" s="53">
        <v>13.54336098346</v>
      </c>
      <c r="AQ16" s="53">
        <v>14.89415906132</v>
      </c>
      <c r="AR16" s="53">
        <v>15.75598456432</v>
      </c>
      <c r="AS16" s="53">
        <v>15.005742784340001</v>
      </c>
      <c r="AT16" s="53">
        <v>14.283623731300001</v>
      </c>
      <c r="AU16" s="53">
        <v>16.234070922299999</v>
      </c>
      <c r="AV16" s="53">
        <v>18.696170306660001</v>
      </c>
      <c r="AW16" s="53">
        <v>19.059951387400002</v>
      </c>
      <c r="AX16" s="53">
        <v>19.559810179140001</v>
      </c>
      <c r="AY16" s="53">
        <v>18.264350370420001</v>
      </c>
      <c r="AZ16" s="53">
        <v>17.700081462139998</v>
      </c>
      <c r="BA16" s="53">
        <v>20.760015590159998</v>
      </c>
      <c r="BB16" s="53">
        <v>22.498181551999998</v>
      </c>
      <c r="BC16" s="53">
        <v>25.355813482999999</v>
      </c>
      <c r="BD16" s="53">
        <v>29.029911680000001</v>
      </c>
      <c r="BE16" s="53">
        <v>33.029689198660002</v>
      </c>
      <c r="BF16" s="53">
        <v>36.399880507760003</v>
      </c>
      <c r="BG16" s="53">
        <v>36.979571556620002</v>
      </c>
      <c r="BH16" s="53">
        <v>40.699936175360001</v>
      </c>
      <c r="BI16" s="53">
        <v>46</v>
      </c>
      <c r="BJ16" s="53">
        <v>49</v>
      </c>
      <c r="BK16" s="53">
        <v>51</v>
      </c>
      <c r="BL16" s="53">
        <v>50</v>
      </c>
      <c r="BM16" s="53">
        <v>53.811999999999998</v>
      </c>
      <c r="BN16" s="53">
        <v>57</v>
      </c>
      <c r="BO16" s="53">
        <v>62</v>
      </c>
      <c r="BP16" s="53">
        <v>75</v>
      </c>
      <c r="BQ16" s="53">
        <v>80</v>
      </c>
      <c r="BR16" s="53">
        <v>85</v>
      </c>
      <c r="BS16" s="53">
        <v>90</v>
      </c>
      <c r="BT16" s="53">
        <v>95</v>
      </c>
      <c r="BU16" s="53">
        <v>100</v>
      </c>
      <c r="BV16" s="53">
        <v>115</v>
      </c>
      <c r="BW16" s="53">
        <v>123</v>
      </c>
      <c r="BX16" s="53">
        <v>130</v>
      </c>
      <c r="BY16" s="53">
        <v>145</v>
      </c>
      <c r="BZ16" s="53">
        <v>160</v>
      </c>
      <c r="CA16" s="53">
        <v>170</v>
      </c>
      <c r="CB16" s="53">
        <v>185</v>
      </c>
      <c r="CC16" s="53">
        <v>205</v>
      </c>
      <c r="CD16" s="53">
        <v>220</v>
      </c>
      <c r="CE16" s="53">
        <v>240</v>
      </c>
      <c r="CF16" s="53">
        <v>270</v>
      </c>
      <c r="CG16" s="53">
        <v>280</v>
      </c>
      <c r="CH16" s="53">
        <v>280</v>
      </c>
      <c r="CI16" s="53">
        <v>300</v>
      </c>
      <c r="CJ16" s="53">
        <v>290</v>
      </c>
      <c r="CK16" s="53">
        <v>290</v>
      </c>
      <c r="CL16" s="53">
        <v>300</v>
      </c>
      <c r="CM16" s="53">
        <v>320</v>
      </c>
      <c r="CN16" s="115">
        <v>295</v>
      </c>
      <c r="CO16" s="115">
        <v>330</v>
      </c>
    </row>
    <row r="17" spans="1:95" s="51" customFormat="1" x14ac:dyDescent="0.3">
      <c r="A17" s="3" t="s">
        <v>14</v>
      </c>
      <c r="B17" s="53">
        <v>7.5377959731329502</v>
      </c>
      <c r="C17" s="53">
        <v>12.984016356286901</v>
      </c>
      <c r="D17" s="53">
        <v>8.3569999999999993</v>
      </c>
      <c r="E17" s="53">
        <v>9.2579999999999991</v>
      </c>
      <c r="F17" s="53">
        <v>10.946999999999999</v>
      </c>
      <c r="G17" s="53">
        <v>14.206</v>
      </c>
      <c r="H17" s="53">
        <v>4.3080429999999996</v>
      </c>
      <c r="I17" s="53">
        <v>18.935573000000002</v>
      </c>
      <c r="J17" s="53">
        <v>19.749285</v>
      </c>
      <c r="K17" s="53">
        <v>21.259650000000001</v>
      </c>
      <c r="L17" s="53">
        <v>14.254220999999999</v>
      </c>
      <c r="M17" s="53">
        <v>18.192934999999999</v>
      </c>
      <c r="N17" s="53">
        <v>13.641259</v>
      </c>
      <c r="O17" s="53">
        <v>10.662786000000001</v>
      </c>
      <c r="P17" s="53">
        <v>13.798102</v>
      </c>
      <c r="Q17" s="53">
        <v>12.243259999999999</v>
      </c>
      <c r="R17" s="53">
        <v>12.870077999999999</v>
      </c>
      <c r="S17" s="53">
        <v>15.201002000000001</v>
      </c>
      <c r="T17" s="53">
        <v>17.512436999999998</v>
      </c>
      <c r="U17" s="53">
        <v>20.654112999999999</v>
      </c>
      <c r="V17" s="53">
        <v>27.579080999999999</v>
      </c>
      <c r="W17" s="53">
        <v>29.338741471999999</v>
      </c>
      <c r="X17" s="53">
        <v>32.129401408</v>
      </c>
      <c r="Y17" s="53">
        <v>36.133344966400003</v>
      </c>
      <c r="Z17" s="53">
        <v>43.231800128000003</v>
      </c>
      <c r="AA17" s="53">
        <v>45.844512563199999</v>
      </c>
      <c r="AB17" s="53">
        <v>52.895197587200002</v>
      </c>
      <c r="AC17" s="53">
        <v>59.713671820800002</v>
      </c>
      <c r="AD17" s="53">
        <v>63.0636595008</v>
      </c>
      <c r="AE17" s="53">
        <v>69.199094880000004</v>
      </c>
      <c r="AF17" s="53">
        <v>78.264762144000002</v>
      </c>
      <c r="AG17" s="53">
        <v>80.879593087999993</v>
      </c>
      <c r="AH17" s="53">
        <v>91.816251110400003</v>
      </c>
      <c r="AI17" s="53">
        <v>96.947451417600007</v>
      </c>
      <c r="AJ17" s="53">
        <v>107.0349385408</v>
      </c>
      <c r="AK17" s="53">
        <v>112.4084032448</v>
      </c>
      <c r="AL17" s="53">
        <v>124.4440961728</v>
      </c>
      <c r="AM17" s="53">
        <v>133.07732272000001</v>
      </c>
      <c r="AN17" s="53">
        <v>154.62990538240001</v>
      </c>
      <c r="AO17" s="53">
        <v>169.40017759360001</v>
      </c>
      <c r="AP17" s="53">
        <v>177.682197</v>
      </c>
      <c r="AQ17" s="53">
        <v>174.32734199999999</v>
      </c>
      <c r="AR17" s="53">
        <v>224.35205999999999</v>
      </c>
      <c r="AS17" s="53">
        <v>232.59484800000001</v>
      </c>
      <c r="AT17" s="53">
        <v>233.211647</v>
      </c>
      <c r="AU17" s="53">
        <v>238.88716700000001</v>
      </c>
      <c r="AV17" s="53">
        <v>227.091804</v>
      </c>
      <c r="AW17" s="53">
        <v>264.93951800000002</v>
      </c>
      <c r="AX17" s="53">
        <v>295.43444799999997</v>
      </c>
      <c r="AY17" s="53">
        <v>307.50770199999999</v>
      </c>
      <c r="AZ17" s="53">
        <v>313.17566599999998</v>
      </c>
      <c r="BA17" s="53">
        <v>344.95978400000001</v>
      </c>
      <c r="BB17" s="53">
        <v>351.20155399999999</v>
      </c>
      <c r="BC17" s="53">
        <v>356.14928099999997</v>
      </c>
      <c r="BD17" s="53">
        <v>370.41650700000002</v>
      </c>
      <c r="BE17" s="53">
        <v>368.84957900000001</v>
      </c>
      <c r="BF17" s="53">
        <v>397.11463900000001</v>
      </c>
      <c r="BG17" s="53">
        <v>420.59152899999998</v>
      </c>
      <c r="BH17" s="53">
        <v>457.24505799999997</v>
      </c>
      <c r="BI17" s="53">
        <v>371.21635900000001</v>
      </c>
      <c r="BJ17" s="53">
        <v>381.114936</v>
      </c>
      <c r="BK17" s="53">
        <v>498.98</v>
      </c>
      <c r="BL17" s="53">
        <v>450.411</v>
      </c>
      <c r="BM17" s="53">
        <v>559.45699999999999</v>
      </c>
      <c r="BN17" s="53">
        <v>589.34299999999996</v>
      </c>
      <c r="BO17" s="53">
        <v>647.59</v>
      </c>
      <c r="BP17" s="53">
        <v>669.16300000000001</v>
      </c>
      <c r="BQ17" s="53">
        <v>690.59100000000001</v>
      </c>
      <c r="BR17" s="53">
        <v>655.14400000000001</v>
      </c>
      <c r="BS17" s="53">
        <v>668.51700000000005</v>
      </c>
      <c r="BT17" s="53">
        <v>708.94200000000001</v>
      </c>
      <c r="BU17" s="53">
        <v>707.60400000000004</v>
      </c>
      <c r="BV17" s="53">
        <v>738.92200000000003</v>
      </c>
      <c r="BW17" s="53">
        <v>755</v>
      </c>
      <c r="BX17" s="53">
        <v>794.46699999999998</v>
      </c>
      <c r="BY17" s="53">
        <v>834.09100000000001</v>
      </c>
      <c r="BZ17" s="53">
        <v>913.66949</v>
      </c>
      <c r="CA17" s="53">
        <v>970.272246</v>
      </c>
      <c r="CB17" s="53">
        <v>998.73726499999998</v>
      </c>
      <c r="CC17" s="53">
        <v>1014.14426</v>
      </c>
      <c r="CD17" s="53">
        <v>1057.1229089999999</v>
      </c>
      <c r="CE17" s="53">
        <v>1231.861553</v>
      </c>
      <c r="CF17" s="53">
        <v>1219.6502</v>
      </c>
      <c r="CG17" s="53">
        <v>1199.8125237773299</v>
      </c>
      <c r="CH17" s="53">
        <v>1256.0771999999999</v>
      </c>
      <c r="CI17" s="53">
        <v>1300.7687000000001</v>
      </c>
      <c r="CJ17" s="53">
        <v>1289.6851999999999</v>
      </c>
      <c r="CK17" s="53">
        <v>1325.88745640047</v>
      </c>
      <c r="CL17" s="53">
        <v>1423.0146894141801</v>
      </c>
      <c r="CM17" s="53">
        <v>1343.8411620048801</v>
      </c>
      <c r="CN17" s="115">
        <v>1073.5080588390501</v>
      </c>
      <c r="CO17" s="115">
        <v>1571.3168021108177</v>
      </c>
    </row>
    <row r="18" spans="1:95" ht="15" x14ac:dyDescent="0.3">
      <c r="A18" s="2" t="s">
        <v>422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64"/>
      <c r="BS18" s="64"/>
      <c r="BT18" s="64"/>
      <c r="BU18" s="64"/>
      <c r="BV18" s="64"/>
      <c r="BW18" s="64"/>
      <c r="BX18" s="64"/>
      <c r="BY18" s="54"/>
      <c r="BZ18" s="54"/>
      <c r="CA18" s="54"/>
      <c r="CB18" s="54"/>
      <c r="CC18" s="64"/>
      <c r="CD18" s="64"/>
      <c r="CE18" s="64"/>
      <c r="CF18" s="54"/>
      <c r="CG18" s="54"/>
      <c r="CH18" s="64"/>
      <c r="CI18" s="54"/>
      <c r="CJ18" s="54"/>
      <c r="CK18" s="64"/>
      <c r="CL18" s="54"/>
      <c r="CM18" s="54"/>
    </row>
    <row r="19" spans="1:95" ht="15" x14ac:dyDescent="0.3">
      <c r="A19" s="2" t="s">
        <v>439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64"/>
      <c r="BS19" s="64"/>
      <c r="BT19" s="64"/>
      <c r="BU19" s="64"/>
      <c r="BV19" s="64"/>
      <c r="BW19" s="64"/>
      <c r="BX19" s="64"/>
      <c r="BY19" s="54"/>
      <c r="BZ19" s="54"/>
      <c r="CA19" s="54"/>
      <c r="CB19" s="54"/>
      <c r="CC19" s="64"/>
      <c r="CD19" s="64"/>
      <c r="CE19" s="64"/>
      <c r="CF19" s="54"/>
      <c r="CG19" s="54"/>
      <c r="CH19" s="64"/>
      <c r="CI19" s="54"/>
      <c r="CJ19" s="54"/>
      <c r="CK19" s="64"/>
      <c r="CL19" s="54"/>
      <c r="CM19" s="54"/>
    </row>
    <row r="20" spans="1:95" x14ac:dyDescent="0.25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64"/>
      <c r="BS20" s="64"/>
      <c r="BT20" s="64"/>
      <c r="BU20" s="64"/>
      <c r="BV20" s="64"/>
      <c r="BW20" s="64"/>
      <c r="BX20" s="64"/>
      <c r="BY20" s="54"/>
      <c r="BZ20" s="54"/>
      <c r="CA20" s="54"/>
      <c r="CB20" s="54"/>
      <c r="CC20" s="64"/>
      <c r="CD20" s="64"/>
      <c r="CE20" s="64"/>
      <c r="CF20" s="54"/>
      <c r="CG20" s="54"/>
      <c r="CH20" s="64"/>
      <c r="CI20" s="54"/>
      <c r="CJ20" s="54"/>
      <c r="CK20" s="64"/>
      <c r="CL20" s="54"/>
      <c r="CM20" s="54"/>
    </row>
    <row r="21" spans="1:95" ht="15" x14ac:dyDescent="0.3">
      <c r="A21" s="2" t="s">
        <v>89</v>
      </c>
    </row>
    <row r="22" spans="1:95" s="52" customFormat="1" x14ac:dyDescent="0.3">
      <c r="A22" s="55"/>
      <c r="B22" s="3">
        <v>1930</v>
      </c>
      <c r="C22" s="3">
        <v>1931</v>
      </c>
      <c r="D22" s="3">
        <v>1932</v>
      </c>
      <c r="E22" s="3">
        <v>1933</v>
      </c>
      <c r="F22" s="3">
        <v>1934</v>
      </c>
      <c r="G22" s="3">
        <v>1935</v>
      </c>
      <c r="H22" s="3">
        <v>1936</v>
      </c>
      <c r="I22" s="3">
        <v>1937</v>
      </c>
      <c r="J22" s="3">
        <v>1938</v>
      </c>
      <c r="K22" s="3">
        <v>1939</v>
      </c>
      <c r="L22" s="3">
        <v>1940</v>
      </c>
      <c r="M22" s="3">
        <v>1941</v>
      </c>
      <c r="N22" s="3">
        <v>1942</v>
      </c>
      <c r="O22" s="3">
        <v>1943</v>
      </c>
      <c r="P22" s="3">
        <v>1944</v>
      </c>
      <c r="Q22" s="3">
        <v>1945</v>
      </c>
      <c r="R22" s="3">
        <v>1946</v>
      </c>
      <c r="S22" s="3">
        <v>1947</v>
      </c>
      <c r="T22" s="3">
        <v>1948</v>
      </c>
      <c r="U22" s="3">
        <v>1949</v>
      </c>
      <c r="V22" s="3">
        <v>1950</v>
      </c>
      <c r="W22" s="3">
        <v>1951</v>
      </c>
      <c r="X22" s="3">
        <v>1952</v>
      </c>
      <c r="Y22" s="3">
        <v>1953</v>
      </c>
      <c r="Z22" s="3">
        <v>1954</v>
      </c>
      <c r="AA22" s="3">
        <v>1955</v>
      </c>
      <c r="AB22" s="3">
        <v>1956</v>
      </c>
      <c r="AC22" s="3">
        <v>1957</v>
      </c>
      <c r="AD22" s="3">
        <v>1958</v>
      </c>
      <c r="AE22" s="3">
        <v>1959</v>
      </c>
      <c r="AF22" s="3">
        <v>1960</v>
      </c>
      <c r="AG22" s="3">
        <v>1961</v>
      </c>
      <c r="AH22" s="3">
        <v>1962</v>
      </c>
      <c r="AI22" s="3">
        <v>1963</v>
      </c>
      <c r="AJ22" s="3">
        <v>1964</v>
      </c>
      <c r="AK22" s="3">
        <v>1965</v>
      </c>
      <c r="AL22" s="3">
        <v>1966</v>
      </c>
      <c r="AM22" s="3">
        <v>1967</v>
      </c>
      <c r="AN22" s="3">
        <v>1968</v>
      </c>
      <c r="AO22" s="3">
        <v>1969</v>
      </c>
      <c r="AP22" s="3">
        <v>1970</v>
      </c>
      <c r="AQ22" s="3">
        <v>1971</v>
      </c>
      <c r="AR22" s="3">
        <v>1972</v>
      </c>
      <c r="AS22" s="3">
        <v>1973</v>
      </c>
      <c r="AT22" s="3">
        <v>1974</v>
      </c>
      <c r="AU22" s="3">
        <v>1975</v>
      </c>
      <c r="AV22" s="3">
        <v>1976</v>
      </c>
      <c r="AW22" s="3">
        <v>1977</v>
      </c>
      <c r="AX22" s="3">
        <v>1978</v>
      </c>
      <c r="AY22" s="3">
        <v>1979</v>
      </c>
      <c r="AZ22" s="3">
        <v>1980</v>
      </c>
      <c r="BA22" s="3">
        <v>1981</v>
      </c>
      <c r="BB22" s="3">
        <v>1982</v>
      </c>
      <c r="BC22" s="3">
        <v>1983</v>
      </c>
      <c r="BD22" s="3">
        <v>1984</v>
      </c>
      <c r="BE22" s="3">
        <v>1985</v>
      </c>
      <c r="BF22" s="3">
        <v>1986</v>
      </c>
      <c r="BG22" s="3">
        <v>1987</v>
      </c>
      <c r="BH22" s="3">
        <v>1988</v>
      </c>
      <c r="BI22" s="3">
        <v>1989</v>
      </c>
      <c r="BJ22" s="3">
        <v>1990</v>
      </c>
      <c r="BK22" s="3" t="s">
        <v>26</v>
      </c>
      <c r="BL22" s="3" t="s">
        <v>27</v>
      </c>
      <c r="BM22" s="3" t="s">
        <v>28</v>
      </c>
      <c r="BN22" s="3" t="s">
        <v>29</v>
      </c>
      <c r="BO22" s="3">
        <v>1995</v>
      </c>
      <c r="BP22" s="3" t="s">
        <v>30</v>
      </c>
      <c r="BQ22" s="3" t="s">
        <v>31</v>
      </c>
      <c r="BR22" s="3" t="s">
        <v>32</v>
      </c>
      <c r="BS22" s="3" t="s">
        <v>33</v>
      </c>
      <c r="BT22" s="3">
        <v>2000</v>
      </c>
      <c r="BU22" s="3">
        <v>2001</v>
      </c>
      <c r="BV22" s="3">
        <v>2002</v>
      </c>
      <c r="BW22" s="3">
        <v>2003</v>
      </c>
      <c r="BX22" s="3">
        <v>2004</v>
      </c>
      <c r="BY22" s="3">
        <v>2005</v>
      </c>
      <c r="BZ22" s="3" t="s">
        <v>34</v>
      </c>
      <c r="CA22" s="3" t="s">
        <v>35</v>
      </c>
      <c r="CB22" s="3" t="s">
        <v>36</v>
      </c>
      <c r="CC22" s="3" t="s">
        <v>37</v>
      </c>
      <c r="CD22" s="3" t="s">
        <v>38</v>
      </c>
      <c r="CE22" s="3">
        <v>2011</v>
      </c>
      <c r="CF22" s="3">
        <v>2012</v>
      </c>
      <c r="CG22" s="3">
        <v>2013</v>
      </c>
      <c r="CH22" s="3">
        <v>2014</v>
      </c>
      <c r="CI22" s="3">
        <v>2015</v>
      </c>
      <c r="CJ22" s="3">
        <v>2016</v>
      </c>
      <c r="CK22" s="3">
        <v>2017</v>
      </c>
      <c r="CL22" s="3">
        <v>2018</v>
      </c>
      <c r="CM22" s="3">
        <v>2019</v>
      </c>
      <c r="CN22" s="3">
        <v>2020</v>
      </c>
      <c r="CO22" s="3">
        <v>2021</v>
      </c>
      <c r="CP22" s="51"/>
      <c r="CQ22" s="51"/>
    </row>
    <row r="23" spans="1:95" s="52" customFormat="1" x14ac:dyDescent="0.3">
      <c r="A23" s="3" t="s">
        <v>90</v>
      </c>
      <c r="B23" s="21">
        <v>0.86</v>
      </c>
      <c r="C23" s="21">
        <v>0.86</v>
      </c>
      <c r="D23" s="21">
        <v>0.86</v>
      </c>
      <c r="E23" s="21">
        <v>0.86</v>
      </c>
      <c r="F23" s="21">
        <v>0.86</v>
      </c>
      <c r="G23" s="21">
        <v>0.86</v>
      </c>
      <c r="H23" s="21">
        <v>0.86</v>
      </c>
      <c r="I23" s="21">
        <v>0.86</v>
      </c>
      <c r="J23" s="21">
        <v>0.86</v>
      </c>
      <c r="K23" s="21">
        <v>0.86</v>
      </c>
      <c r="L23" s="21">
        <v>0.86</v>
      </c>
      <c r="M23" s="65">
        <f t="shared" ref="M23:BX27" si="11">L23</f>
        <v>0.86</v>
      </c>
      <c r="N23" s="65">
        <f t="shared" si="11"/>
        <v>0.86</v>
      </c>
      <c r="O23" s="65">
        <f t="shared" si="11"/>
        <v>0.86</v>
      </c>
      <c r="P23" s="65">
        <f t="shared" si="11"/>
        <v>0.86</v>
      </c>
      <c r="Q23" s="65">
        <f t="shared" si="11"/>
        <v>0.86</v>
      </c>
      <c r="R23" s="65">
        <f t="shared" si="11"/>
        <v>0.86</v>
      </c>
      <c r="S23" s="65">
        <f t="shared" si="11"/>
        <v>0.86</v>
      </c>
      <c r="T23" s="65">
        <f t="shared" si="11"/>
        <v>0.86</v>
      </c>
      <c r="U23" s="65">
        <f t="shared" si="11"/>
        <v>0.86</v>
      </c>
      <c r="V23" s="65">
        <f t="shared" si="11"/>
        <v>0.86</v>
      </c>
      <c r="W23" s="65">
        <f t="shared" si="11"/>
        <v>0.86</v>
      </c>
      <c r="X23" s="65">
        <f t="shared" si="11"/>
        <v>0.86</v>
      </c>
      <c r="Y23" s="65">
        <f t="shared" si="11"/>
        <v>0.86</v>
      </c>
      <c r="Z23" s="65">
        <f t="shared" si="11"/>
        <v>0.86</v>
      </c>
      <c r="AA23" s="65">
        <f t="shared" si="11"/>
        <v>0.86</v>
      </c>
      <c r="AB23" s="65">
        <f t="shared" si="11"/>
        <v>0.86</v>
      </c>
      <c r="AC23" s="65">
        <f t="shared" si="11"/>
        <v>0.86</v>
      </c>
      <c r="AD23" s="65">
        <f t="shared" si="11"/>
        <v>0.86</v>
      </c>
      <c r="AE23" s="65">
        <f t="shared" si="11"/>
        <v>0.86</v>
      </c>
      <c r="AF23" s="65">
        <f t="shared" si="11"/>
        <v>0.86</v>
      </c>
      <c r="AG23" s="65">
        <f t="shared" si="11"/>
        <v>0.86</v>
      </c>
      <c r="AH23" s="65">
        <f t="shared" si="11"/>
        <v>0.86</v>
      </c>
      <c r="AI23" s="65">
        <f t="shared" si="11"/>
        <v>0.86</v>
      </c>
      <c r="AJ23" s="65">
        <f t="shared" si="11"/>
        <v>0.86</v>
      </c>
      <c r="AK23" s="65">
        <f t="shared" si="11"/>
        <v>0.86</v>
      </c>
      <c r="AL23" s="65">
        <f t="shared" si="11"/>
        <v>0.86</v>
      </c>
      <c r="AM23" s="65">
        <f t="shared" si="11"/>
        <v>0.86</v>
      </c>
      <c r="AN23" s="65">
        <f t="shared" si="11"/>
        <v>0.86</v>
      </c>
      <c r="AO23" s="65">
        <f t="shared" si="11"/>
        <v>0.86</v>
      </c>
      <c r="AP23" s="65">
        <f t="shared" si="11"/>
        <v>0.86</v>
      </c>
      <c r="AQ23" s="65">
        <f t="shared" si="11"/>
        <v>0.86</v>
      </c>
      <c r="AR23" s="65">
        <f t="shared" si="11"/>
        <v>0.86</v>
      </c>
      <c r="AS23" s="65">
        <f t="shared" si="11"/>
        <v>0.86</v>
      </c>
      <c r="AT23" s="65">
        <f t="shared" si="11"/>
        <v>0.86</v>
      </c>
      <c r="AU23" s="65">
        <f t="shared" si="11"/>
        <v>0.86</v>
      </c>
      <c r="AV23" s="65">
        <f t="shared" si="11"/>
        <v>0.86</v>
      </c>
      <c r="AW23" s="65">
        <f t="shared" si="11"/>
        <v>0.86</v>
      </c>
      <c r="AX23" s="65">
        <f t="shared" si="11"/>
        <v>0.86</v>
      </c>
      <c r="AY23" s="65">
        <f t="shared" si="11"/>
        <v>0.86</v>
      </c>
      <c r="AZ23" s="65">
        <f t="shared" si="11"/>
        <v>0.86</v>
      </c>
      <c r="BA23" s="65">
        <f t="shared" si="11"/>
        <v>0.86</v>
      </c>
      <c r="BB23" s="65">
        <f t="shared" si="11"/>
        <v>0.86</v>
      </c>
      <c r="BC23" s="65">
        <f t="shared" si="11"/>
        <v>0.86</v>
      </c>
      <c r="BD23" s="65">
        <f t="shared" si="11"/>
        <v>0.86</v>
      </c>
      <c r="BE23" s="65">
        <f t="shared" si="11"/>
        <v>0.86</v>
      </c>
      <c r="BF23" s="65">
        <f t="shared" si="11"/>
        <v>0.86</v>
      </c>
      <c r="BG23" s="65">
        <f t="shared" si="11"/>
        <v>0.86</v>
      </c>
      <c r="BH23" s="65">
        <f t="shared" si="11"/>
        <v>0.86</v>
      </c>
      <c r="BI23" s="65">
        <f t="shared" si="11"/>
        <v>0.86</v>
      </c>
      <c r="BJ23" s="65">
        <f t="shared" si="11"/>
        <v>0.86</v>
      </c>
      <c r="BK23" s="65">
        <f t="shared" si="11"/>
        <v>0.86</v>
      </c>
      <c r="BL23" s="65">
        <f t="shared" si="11"/>
        <v>0.86</v>
      </c>
      <c r="BM23" s="65">
        <f t="shared" si="11"/>
        <v>0.86</v>
      </c>
      <c r="BN23" s="65">
        <f t="shared" si="11"/>
        <v>0.86</v>
      </c>
      <c r="BO23" s="65">
        <f t="shared" si="11"/>
        <v>0.86</v>
      </c>
      <c r="BP23" s="65">
        <f t="shared" si="11"/>
        <v>0.86</v>
      </c>
      <c r="BQ23" s="65">
        <f t="shared" si="11"/>
        <v>0.86</v>
      </c>
      <c r="BR23" s="65">
        <f t="shared" si="11"/>
        <v>0.86</v>
      </c>
      <c r="BS23" s="65">
        <f t="shared" si="11"/>
        <v>0.86</v>
      </c>
      <c r="BT23" s="65">
        <f t="shared" si="11"/>
        <v>0.86</v>
      </c>
      <c r="BU23" s="65">
        <f t="shared" si="11"/>
        <v>0.86</v>
      </c>
      <c r="BV23" s="65">
        <f t="shared" si="11"/>
        <v>0.86</v>
      </c>
      <c r="BW23" s="65">
        <f t="shared" si="11"/>
        <v>0.86</v>
      </c>
      <c r="BX23" s="65">
        <f t="shared" si="11"/>
        <v>0.86</v>
      </c>
      <c r="BY23" s="65">
        <f t="shared" ref="BY23:CM23" si="12">BX23</f>
        <v>0.86</v>
      </c>
      <c r="BZ23" s="65">
        <f t="shared" si="12"/>
        <v>0.86</v>
      </c>
      <c r="CA23" s="65">
        <f t="shared" si="12"/>
        <v>0.86</v>
      </c>
      <c r="CB23" s="65">
        <f t="shared" si="12"/>
        <v>0.86</v>
      </c>
      <c r="CC23" s="65">
        <f t="shared" si="12"/>
        <v>0.86</v>
      </c>
      <c r="CD23" s="65">
        <f t="shared" si="12"/>
        <v>0.86</v>
      </c>
      <c r="CE23" s="65">
        <f t="shared" si="12"/>
        <v>0.86</v>
      </c>
      <c r="CF23" s="65">
        <f t="shared" si="12"/>
        <v>0.86</v>
      </c>
      <c r="CG23" s="65">
        <f t="shared" si="12"/>
        <v>0.86</v>
      </c>
      <c r="CH23" s="65">
        <f t="shared" si="12"/>
        <v>0.86</v>
      </c>
      <c r="CI23" s="65">
        <f t="shared" si="12"/>
        <v>0.86</v>
      </c>
      <c r="CJ23" s="65">
        <f t="shared" si="12"/>
        <v>0.86</v>
      </c>
      <c r="CK23" s="65">
        <f t="shared" si="12"/>
        <v>0.86</v>
      </c>
      <c r="CL23" s="65">
        <f t="shared" si="12"/>
        <v>0.86</v>
      </c>
      <c r="CM23" s="65">
        <f t="shared" si="12"/>
        <v>0.86</v>
      </c>
      <c r="CN23" s="112">
        <v>0.88700000000000001</v>
      </c>
      <c r="CO23" s="112">
        <v>0.85799999999999998</v>
      </c>
      <c r="CP23" s="51"/>
      <c r="CQ23" s="51"/>
    </row>
    <row r="24" spans="1:95" s="52" customFormat="1" x14ac:dyDescent="0.3">
      <c r="A24" s="56" t="s">
        <v>40</v>
      </c>
      <c r="B24" s="21">
        <v>0.86</v>
      </c>
      <c r="C24" s="21">
        <v>0.86</v>
      </c>
      <c r="D24" s="21">
        <v>0.86</v>
      </c>
      <c r="E24" s="21">
        <v>0.86</v>
      </c>
      <c r="F24" s="21">
        <v>0.86</v>
      </c>
      <c r="G24" s="21">
        <v>0.86</v>
      </c>
      <c r="H24" s="21">
        <v>0.86</v>
      </c>
      <c r="I24" s="21">
        <v>0.86</v>
      </c>
      <c r="J24" s="21">
        <v>0.86</v>
      </c>
      <c r="K24" s="21">
        <v>0.86</v>
      </c>
      <c r="L24" s="21">
        <v>0.86</v>
      </c>
      <c r="M24" s="65">
        <f t="shared" si="11"/>
        <v>0.86</v>
      </c>
      <c r="N24" s="65">
        <f t="shared" si="11"/>
        <v>0.86</v>
      </c>
      <c r="O24" s="65">
        <f t="shared" si="11"/>
        <v>0.86</v>
      </c>
      <c r="P24" s="65">
        <f t="shared" si="11"/>
        <v>0.86</v>
      </c>
      <c r="Q24" s="65">
        <f t="shared" si="11"/>
        <v>0.86</v>
      </c>
      <c r="R24" s="65">
        <f t="shared" si="11"/>
        <v>0.86</v>
      </c>
      <c r="S24" s="65">
        <f t="shared" si="11"/>
        <v>0.86</v>
      </c>
      <c r="T24" s="65">
        <f t="shared" si="11"/>
        <v>0.86</v>
      </c>
      <c r="U24" s="65">
        <f t="shared" si="11"/>
        <v>0.86</v>
      </c>
      <c r="V24" s="65">
        <f t="shared" si="11"/>
        <v>0.86</v>
      </c>
      <c r="W24" s="65">
        <f t="shared" si="11"/>
        <v>0.86</v>
      </c>
      <c r="X24" s="65">
        <f t="shared" si="11"/>
        <v>0.86</v>
      </c>
      <c r="Y24" s="65">
        <f t="shared" si="11"/>
        <v>0.86</v>
      </c>
      <c r="Z24" s="65">
        <f t="shared" si="11"/>
        <v>0.86</v>
      </c>
      <c r="AA24" s="65">
        <f t="shared" si="11"/>
        <v>0.86</v>
      </c>
      <c r="AB24" s="65">
        <f t="shared" si="11"/>
        <v>0.86</v>
      </c>
      <c r="AC24" s="65">
        <f t="shared" si="11"/>
        <v>0.86</v>
      </c>
      <c r="AD24" s="65">
        <f t="shared" si="11"/>
        <v>0.86</v>
      </c>
      <c r="AE24" s="65">
        <f t="shared" si="11"/>
        <v>0.86</v>
      </c>
      <c r="AF24" s="65">
        <f t="shared" si="11"/>
        <v>0.86</v>
      </c>
      <c r="AG24" s="65">
        <f t="shared" si="11"/>
        <v>0.86</v>
      </c>
      <c r="AH24" s="65">
        <f t="shared" si="11"/>
        <v>0.86</v>
      </c>
      <c r="AI24" s="65">
        <f t="shared" si="11"/>
        <v>0.86</v>
      </c>
      <c r="AJ24" s="65">
        <f t="shared" si="11"/>
        <v>0.86</v>
      </c>
      <c r="AK24" s="65">
        <f t="shared" si="11"/>
        <v>0.86</v>
      </c>
      <c r="AL24" s="65">
        <f t="shared" si="11"/>
        <v>0.86</v>
      </c>
      <c r="AM24" s="65">
        <f t="shared" si="11"/>
        <v>0.86</v>
      </c>
      <c r="AN24" s="65">
        <f t="shared" si="11"/>
        <v>0.86</v>
      </c>
      <c r="AO24" s="65">
        <f t="shared" si="11"/>
        <v>0.86</v>
      </c>
      <c r="AP24" s="65">
        <f t="shared" si="11"/>
        <v>0.86</v>
      </c>
      <c r="AQ24" s="65">
        <f t="shared" si="11"/>
        <v>0.86</v>
      </c>
      <c r="AR24" s="65">
        <f t="shared" si="11"/>
        <v>0.86</v>
      </c>
      <c r="AS24" s="65">
        <f t="shared" si="11"/>
        <v>0.86</v>
      </c>
      <c r="AT24" s="65">
        <f t="shared" si="11"/>
        <v>0.86</v>
      </c>
      <c r="AU24" s="65">
        <f t="shared" si="11"/>
        <v>0.86</v>
      </c>
      <c r="AV24" s="65">
        <f t="shared" si="11"/>
        <v>0.86</v>
      </c>
      <c r="AW24" s="65">
        <f t="shared" si="11"/>
        <v>0.86</v>
      </c>
      <c r="AX24" s="65">
        <f t="shared" si="11"/>
        <v>0.86</v>
      </c>
      <c r="AY24" s="65">
        <f t="shared" si="11"/>
        <v>0.86</v>
      </c>
      <c r="AZ24" s="65">
        <f t="shared" si="11"/>
        <v>0.86</v>
      </c>
      <c r="BA24" s="65">
        <f t="shared" si="11"/>
        <v>0.86</v>
      </c>
      <c r="BB24" s="65">
        <f t="shared" si="11"/>
        <v>0.86</v>
      </c>
      <c r="BC24" s="65">
        <f t="shared" si="11"/>
        <v>0.86</v>
      </c>
      <c r="BD24" s="65">
        <f t="shared" si="11"/>
        <v>0.86</v>
      </c>
      <c r="BE24" s="65">
        <f t="shared" si="11"/>
        <v>0.86</v>
      </c>
      <c r="BF24" s="65">
        <f t="shared" si="11"/>
        <v>0.86</v>
      </c>
      <c r="BG24" s="65">
        <f t="shared" si="11"/>
        <v>0.86</v>
      </c>
      <c r="BH24" s="65">
        <f t="shared" si="11"/>
        <v>0.86</v>
      </c>
      <c r="BI24" s="65">
        <f t="shared" si="11"/>
        <v>0.86</v>
      </c>
      <c r="BJ24" s="66">
        <v>0.63240187766262901</v>
      </c>
      <c r="BK24" s="66">
        <v>0.63089257032107304</v>
      </c>
      <c r="BL24" s="66">
        <v>0.62985755777889696</v>
      </c>
      <c r="BM24" s="66">
        <v>0.63376194068174296</v>
      </c>
      <c r="BN24" s="66">
        <v>0.62945466003258099</v>
      </c>
      <c r="BO24" s="66">
        <v>0.62810616631518901</v>
      </c>
      <c r="BP24" s="66">
        <v>0.62831115423600903</v>
      </c>
      <c r="BQ24" s="66">
        <v>0.63257879348377799</v>
      </c>
      <c r="BR24" s="66">
        <v>0.62889225829999096</v>
      </c>
      <c r="BS24" s="66">
        <v>0.63159352875749397</v>
      </c>
      <c r="BT24" s="66">
        <v>0.62501697322150895</v>
      </c>
      <c r="BU24" s="66">
        <v>0.62892330866642399</v>
      </c>
      <c r="BV24" s="66">
        <v>0.62579930330330402</v>
      </c>
      <c r="BW24" s="66">
        <v>0.62363819475174798</v>
      </c>
      <c r="BX24" s="66">
        <v>0.61984382658243797</v>
      </c>
      <c r="BY24" s="66">
        <v>0.61830455080652602</v>
      </c>
      <c r="BZ24" s="66">
        <v>0.61595639775646904</v>
      </c>
      <c r="CA24" s="66">
        <v>0.65508247460314695</v>
      </c>
      <c r="CB24" s="66">
        <v>0.692826619167766</v>
      </c>
      <c r="CC24" s="66">
        <v>0.65304571953743695</v>
      </c>
      <c r="CD24" s="66">
        <v>0.63166927545006502</v>
      </c>
      <c r="CE24" s="66">
        <v>0.62021701375904803</v>
      </c>
      <c r="CF24" s="66">
        <v>0.59005205261845095</v>
      </c>
      <c r="CG24" s="67">
        <v>0.56762696439161697</v>
      </c>
      <c r="CH24" s="68">
        <v>0.565253322658409</v>
      </c>
      <c r="CI24" s="68">
        <v>0.58335790314517599</v>
      </c>
      <c r="CJ24" s="68">
        <v>0.57179127109436101</v>
      </c>
      <c r="CK24" s="68">
        <v>0.59475872694764398</v>
      </c>
      <c r="CL24" s="68">
        <v>0.64410633643005699</v>
      </c>
      <c r="CM24" s="68">
        <v>0.64685872340425599</v>
      </c>
      <c r="CN24" s="68">
        <v>0.64690000000000003</v>
      </c>
      <c r="CO24" s="68">
        <v>0.64690000000000003</v>
      </c>
      <c r="CP24" s="51"/>
      <c r="CQ24" s="51"/>
    </row>
    <row r="25" spans="1:95" s="52" customFormat="1" x14ac:dyDescent="0.3">
      <c r="A25" s="3" t="s">
        <v>91</v>
      </c>
      <c r="B25" s="21">
        <v>0.86</v>
      </c>
      <c r="C25" s="21">
        <v>0.86</v>
      </c>
      <c r="D25" s="21">
        <v>0.86</v>
      </c>
      <c r="E25" s="21">
        <v>0.86</v>
      </c>
      <c r="F25" s="21">
        <v>0.86</v>
      </c>
      <c r="G25" s="21">
        <v>0.86</v>
      </c>
      <c r="H25" s="21">
        <v>0.86</v>
      </c>
      <c r="I25" s="21">
        <v>0.86</v>
      </c>
      <c r="J25" s="21">
        <v>0.86</v>
      </c>
      <c r="K25" s="21">
        <v>0.86</v>
      </c>
      <c r="L25" s="21">
        <v>0.86</v>
      </c>
      <c r="M25" s="65">
        <f t="shared" si="11"/>
        <v>0.86</v>
      </c>
      <c r="N25" s="65">
        <f t="shared" si="11"/>
        <v>0.86</v>
      </c>
      <c r="O25" s="65">
        <f t="shared" si="11"/>
        <v>0.86</v>
      </c>
      <c r="P25" s="65">
        <f t="shared" si="11"/>
        <v>0.86</v>
      </c>
      <c r="Q25" s="65">
        <f t="shared" si="11"/>
        <v>0.86</v>
      </c>
      <c r="R25" s="65">
        <f t="shared" si="11"/>
        <v>0.86</v>
      </c>
      <c r="S25" s="65">
        <f t="shared" si="11"/>
        <v>0.86</v>
      </c>
      <c r="T25" s="65">
        <f t="shared" si="11"/>
        <v>0.86</v>
      </c>
      <c r="U25" s="65">
        <f t="shared" si="11"/>
        <v>0.86</v>
      </c>
      <c r="V25" s="65">
        <f t="shared" si="11"/>
        <v>0.86</v>
      </c>
      <c r="W25" s="65">
        <f t="shared" si="11"/>
        <v>0.86</v>
      </c>
      <c r="X25" s="65">
        <f t="shared" si="11"/>
        <v>0.86</v>
      </c>
      <c r="Y25" s="65">
        <f t="shared" si="11"/>
        <v>0.86</v>
      </c>
      <c r="Z25" s="65">
        <f t="shared" si="11"/>
        <v>0.86</v>
      </c>
      <c r="AA25" s="65">
        <f t="shared" si="11"/>
        <v>0.86</v>
      </c>
      <c r="AB25" s="65">
        <f t="shared" si="11"/>
        <v>0.86</v>
      </c>
      <c r="AC25" s="65">
        <f t="shared" si="11"/>
        <v>0.86</v>
      </c>
      <c r="AD25" s="65">
        <f t="shared" si="11"/>
        <v>0.86</v>
      </c>
      <c r="AE25" s="65">
        <f t="shared" si="11"/>
        <v>0.86</v>
      </c>
      <c r="AF25" s="65">
        <f t="shared" si="11"/>
        <v>0.86</v>
      </c>
      <c r="AG25" s="65">
        <f t="shared" si="11"/>
        <v>0.86</v>
      </c>
      <c r="AH25" s="65">
        <f t="shared" si="11"/>
        <v>0.86</v>
      </c>
      <c r="AI25" s="65">
        <f t="shared" si="11"/>
        <v>0.86</v>
      </c>
      <c r="AJ25" s="65">
        <f t="shared" si="11"/>
        <v>0.86</v>
      </c>
      <c r="AK25" s="65">
        <f t="shared" si="11"/>
        <v>0.86</v>
      </c>
      <c r="AL25" s="65">
        <f t="shared" si="11"/>
        <v>0.86</v>
      </c>
      <c r="AM25" s="65">
        <f t="shared" si="11"/>
        <v>0.86</v>
      </c>
      <c r="AN25" s="65">
        <f t="shared" si="11"/>
        <v>0.86</v>
      </c>
      <c r="AO25" s="65">
        <f t="shared" si="11"/>
        <v>0.86</v>
      </c>
      <c r="AP25" s="65">
        <f t="shared" si="11"/>
        <v>0.86</v>
      </c>
      <c r="AQ25" s="65">
        <f t="shared" si="11"/>
        <v>0.86</v>
      </c>
      <c r="AR25" s="65">
        <f t="shared" si="11"/>
        <v>0.86</v>
      </c>
      <c r="AS25" s="65">
        <f t="shared" si="11"/>
        <v>0.86</v>
      </c>
      <c r="AT25" s="65">
        <f t="shared" si="11"/>
        <v>0.86</v>
      </c>
      <c r="AU25" s="65">
        <f t="shared" si="11"/>
        <v>0.86</v>
      </c>
      <c r="AV25" s="65">
        <f t="shared" si="11"/>
        <v>0.86</v>
      </c>
      <c r="AW25" s="65">
        <f t="shared" si="11"/>
        <v>0.86</v>
      </c>
      <c r="AX25" s="65">
        <f t="shared" si="11"/>
        <v>0.86</v>
      </c>
      <c r="AY25" s="65">
        <f t="shared" si="11"/>
        <v>0.86</v>
      </c>
      <c r="AZ25" s="65">
        <f t="shared" si="11"/>
        <v>0.86</v>
      </c>
      <c r="BA25" s="65">
        <f t="shared" si="11"/>
        <v>0.86</v>
      </c>
      <c r="BB25" s="65">
        <f t="shared" si="11"/>
        <v>0.86</v>
      </c>
      <c r="BC25" s="65">
        <f t="shared" si="11"/>
        <v>0.86</v>
      </c>
      <c r="BD25" s="65">
        <f t="shared" si="11"/>
        <v>0.86</v>
      </c>
      <c r="BE25" s="65">
        <f t="shared" si="11"/>
        <v>0.86</v>
      </c>
      <c r="BF25" s="65">
        <f t="shared" si="11"/>
        <v>0.86</v>
      </c>
      <c r="BG25" s="65">
        <f t="shared" si="11"/>
        <v>0.86</v>
      </c>
      <c r="BH25" s="65">
        <f t="shared" si="11"/>
        <v>0.86</v>
      </c>
      <c r="BI25" s="65">
        <f t="shared" si="11"/>
        <v>0.86</v>
      </c>
      <c r="BJ25" s="65">
        <f t="shared" si="11"/>
        <v>0.86</v>
      </c>
      <c r="BK25" s="65">
        <f t="shared" si="11"/>
        <v>0.86</v>
      </c>
      <c r="BL25" s="65">
        <f t="shared" si="11"/>
        <v>0.86</v>
      </c>
      <c r="BM25" s="65">
        <f t="shared" si="11"/>
        <v>0.86</v>
      </c>
      <c r="BN25" s="65">
        <f t="shared" si="11"/>
        <v>0.86</v>
      </c>
      <c r="BO25" s="65">
        <f t="shared" si="11"/>
        <v>0.86</v>
      </c>
      <c r="BP25" s="65">
        <f t="shared" si="11"/>
        <v>0.86</v>
      </c>
      <c r="BQ25" s="65">
        <f t="shared" si="11"/>
        <v>0.86</v>
      </c>
      <c r="BR25" s="65">
        <f t="shared" si="11"/>
        <v>0.86</v>
      </c>
      <c r="BS25" s="65">
        <f t="shared" si="11"/>
        <v>0.86</v>
      </c>
      <c r="BT25" s="65">
        <f t="shared" si="11"/>
        <v>0.86</v>
      </c>
      <c r="BU25" s="65">
        <f t="shared" si="11"/>
        <v>0.86</v>
      </c>
      <c r="BV25" s="65">
        <f t="shared" si="11"/>
        <v>0.86</v>
      </c>
      <c r="BW25" s="65">
        <f t="shared" si="11"/>
        <v>0.86</v>
      </c>
      <c r="BX25" s="65">
        <f t="shared" si="11"/>
        <v>0.86</v>
      </c>
      <c r="BY25" s="65">
        <f t="shared" ref="BY25:CM27" si="13">BX25</f>
        <v>0.86</v>
      </c>
      <c r="BZ25" s="65">
        <f t="shared" si="13"/>
        <v>0.86</v>
      </c>
      <c r="CA25" s="65">
        <f t="shared" si="13"/>
        <v>0.86</v>
      </c>
      <c r="CB25" s="65">
        <f t="shared" si="13"/>
        <v>0.86</v>
      </c>
      <c r="CC25" s="65">
        <f t="shared" si="13"/>
        <v>0.86</v>
      </c>
      <c r="CD25" s="65">
        <f t="shared" si="13"/>
        <v>0.86</v>
      </c>
      <c r="CE25" s="65">
        <f t="shared" si="13"/>
        <v>0.86</v>
      </c>
      <c r="CF25" s="65">
        <f t="shared" si="13"/>
        <v>0.86</v>
      </c>
      <c r="CG25" s="65">
        <f t="shared" si="13"/>
        <v>0.86</v>
      </c>
      <c r="CH25" s="65">
        <f t="shared" si="13"/>
        <v>0.86</v>
      </c>
      <c r="CI25" s="65">
        <f t="shared" si="13"/>
        <v>0.86</v>
      </c>
      <c r="CJ25" s="65">
        <f t="shared" si="13"/>
        <v>0.86</v>
      </c>
      <c r="CK25" s="65">
        <f t="shared" si="13"/>
        <v>0.86</v>
      </c>
      <c r="CL25" s="65">
        <f t="shared" si="13"/>
        <v>0.86</v>
      </c>
      <c r="CM25" s="65">
        <f t="shared" si="13"/>
        <v>0.86</v>
      </c>
      <c r="CN25" s="65">
        <v>0.86</v>
      </c>
      <c r="CO25" s="65">
        <v>0.86</v>
      </c>
      <c r="CP25" s="51"/>
      <c r="CQ25" s="51"/>
    </row>
    <row r="26" spans="1:95" s="52" customFormat="1" x14ac:dyDescent="0.3">
      <c r="A26" s="3" t="s">
        <v>92</v>
      </c>
      <c r="B26" s="21">
        <v>0.86</v>
      </c>
      <c r="C26" s="21">
        <v>0.86</v>
      </c>
      <c r="D26" s="21">
        <v>0.86</v>
      </c>
      <c r="E26" s="21">
        <v>0.86</v>
      </c>
      <c r="F26" s="21">
        <v>0.86</v>
      </c>
      <c r="G26" s="21">
        <v>0.86</v>
      </c>
      <c r="H26" s="21">
        <v>0.86</v>
      </c>
      <c r="I26" s="21">
        <v>0.86</v>
      </c>
      <c r="J26" s="21">
        <v>0.86</v>
      </c>
      <c r="K26" s="21">
        <v>0.86</v>
      </c>
      <c r="L26" s="21">
        <v>0.86</v>
      </c>
      <c r="M26" s="58">
        <f t="shared" si="11"/>
        <v>0.86</v>
      </c>
      <c r="N26" s="58">
        <f t="shared" si="11"/>
        <v>0.86</v>
      </c>
      <c r="O26" s="58">
        <f t="shared" si="11"/>
        <v>0.86</v>
      </c>
      <c r="P26" s="58">
        <f t="shared" si="11"/>
        <v>0.86</v>
      </c>
      <c r="Q26" s="58">
        <f t="shared" si="11"/>
        <v>0.86</v>
      </c>
      <c r="R26" s="58">
        <f t="shared" si="11"/>
        <v>0.86</v>
      </c>
      <c r="S26" s="58">
        <f t="shared" si="11"/>
        <v>0.86</v>
      </c>
      <c r="T26" s="58">
        <f t="shared" si="11"/>
        <v>0.86</v>
      </c>
      <c r="U26" s="58">
        <f t="shared" si="11"/>
        <v>0.86</v>
      </c>
      <c r="V26" s="58">
        <f t="shared" si="11"/>
        <v>0.86</v>
      </c>
      <c r="W26" s="58">
        <f t="shared" si="11"/>
        <v>0.86</v>
      </c>
      <c r="X26" s="58">
        <f t="shared" si="11"/>
        <v>0.86</v>
      </c>
      <c r="Y26" s="58">
        <f t="shared" si="11"/>
        <v>0.86</v>
      </c>
      <c r="Z26" s="58">
        <f t="shared" si="11"/>
        <v>0.86</v>
      </c>
      <c r="AA26" s="58">
        <f t="shared" si="11"/>
        <v>0.86</v>
      </c>
      <c r="AB26" s="58">
        <f t="shared" si="11"/>
        <v>0.86</v>
      </c>
      <c r="AC26" s="58">
        <f t="shared" si="11"/>
        <v>0.86</v>
      </c>
      <c r="AD26" s="58">
        <f t="shared" si="11"/>
        <v>0.86</v>
      </c>
      <c r="AE26" s="58">
        <f t="shared" si="11"/>
        <v>0.86</v>
      </c>
      <c r="AF26" s="58">
        <f t="shared" si="11"/>
        <v>0.86</v>
      </c>
      <c r="AG26" s="58">
        <f t="shared" si="11"/>
        <v>0.86</v>
      </c>
      <c r="AH26" s="58">
        <f t="shared" si="11"/>
        <v>0.86</v>
      </c>
      <c r="AI26" s="58">
        <f t="shared" si="11"/>
        <v>0.86</v>
      </c>
      <c r="AJ26" s="58">
        <f t="shared" si="11"/>
        <v>0.86</v>
      </c>
      <c r="AK26" s="58">
        <f t="shared" si="11"/>
        <v>0.86</v>
      </c>
      <c r="AL26" s="58">
        <f t="shared" si="11"/>
        <v>0.86</v>
      </c>
      <c r="AM26" s="58">
        <f t="shared" si="11"/>
        <v>0.86</v>
      </c>
      <c r="AN26" s="58">
        <f t="shared" si="11"/>
        <v>0.86</v>
      </c>
      <c r="AO26" s="58">
        <f t="shared" si="11"/>
        <v>0.86</v>
      </c>
      <c r="AP26" s="58">
        <f t="shared" si="11"/>
        <v>0.86</v>
      </c>
      <c r="AQ26" s="58">
        <f t="shared" si="11"/>
        <v>0.86</v>
      </c>
      <c r="AR26" s="58">
        <f t="shared" si="11"/>
        <v>0.86</v>
      </c>
      <c r="AS26" s="58">
        <f t="shared" si="11"/>
        <v>0.86</v>
      </c>
      <c r="AT26" s="58">
        <f t="shared" si="11"/>
        <v>0.86</v>
      </c>
      <c r="AU26" s="58">
        <f t="shared" si="11"/>
        <v>0.86</v>
      </c>
      <c r="AV26" s="58">
        <f t="shared" si="11"/>
        <v>0.86</v>
      </c>
      <c r="AW26" s="58">
        <f t="shared" si="11"/>
        <v>0.86</v>
      </c>
      <c r="AX26" s="58">
        <f t="shared" si="11"/>
        <v>0.86</v>
      </c>
      <c r="AY26" s="58">
        <f t="shared" si="11"/>
        <v>0.86</v>
      </c>
      <c r="AZ26" s="58">
        <f t="shared" si="11"/>
        <v>0.86</v>
      </c>
      <c r="BA26" s="58">
        <f t="shared" si="11"/>
        <v>0.86</v>
      </c>
      <c r="BB26" s="58">
        <f t="shared" si="11"/>
        <v>0.86</v>
      </c>
      <c r="BC26" s="58">
        <f t="shared" si="11"/>
        <v>0.86</v>
      </c>
      <c r="BD26" s="58">
        <f t="shared" si="11"/>
        <v>0.86</v>
      </c>
      <c r="BE26" s="58">
        <f t="shared" si="11"/>
        <v>0.86</v>
      </c>
      <c r="BF26" s="58">
        <f t="shared" si="11"/>
        <v>0.86</v>
      </c>
      <c r="BG26" s="58">
        <f t="shared" si="11"/>
        <v>0.86</v>
      </c>
      <c r="BH26" s="58">
        <f t="shared" si="11"/>
        <v>0.86</v>
      </c>
      <c r="BI26" s="58">
        <f t="shared" si="11"/>
        <v>0.86</v>
      </c>
      <c r="BJ26" s="110">
        <v>0.86646320737039395</v>
      </c>
      <c r="BK26" s="110">
        <v>0.87025206551280199</v>
      </c>
      <c r="BL26" s="110">
        <v>0.86811778179291199</v>
      </c>
      <c r="BM26" s="110">
        <v>0.86925490261449401</v>
      </c>
      <c r="BN26" s="110">
        <v>0.86767495408350703</v>
      </c>
      <c r="BO26" s="110">
        <v>0.86378925904080806</v>
      </c>
      <c r="BP26" s="110">
        <v>0.863924659403285</v>
      </c>
      <c r="BQ26" s="110">
        <v>0.86859045225667797</v>
      </c>
      <c r="BR26" s="110">
        <v>0.86856932240768003</v>
      </c>
      <c r="BS26" s="110">
        <v>0.86356970713661796</v>
      </c>
      <c r="BT26" s="110">
        <v>0.85433670617296298</v>
      </c>
      <c r="BU26" s="110">
        <v>0.84365863798388796</v>
      </c>
      <c r="BV26" s="108">
        <v>0.83128800000000003</v>
      </c>
      <c r="BW26" s="108">
        <v>0.82412399999999997</v>
      </c>
      <c r="BX26" s="108">
        <v>0.80730299999999999</v>
      </c>
      <c r="BY26" s="108">
        <v>0.78228799999999998</v>
      </c>
      <c r="BZ26" s="108">
        <v>0.76111200000000001</v>
      </c>
      <c r="CA26" s="108">
        <v>0.74704099999999996</v>
      </c>
      <c r="CB26" s="108">
        <v>0.74661299999999997</v>
      </c>
      <c r="CC26" s="108">
        <v>0.74990900000000005</v>
      </c>
      <c r="CD26" s="108">
        <v>0.75148800000000004</v>
      </c>
      <c r="CE26" s="108">
        <v>0.75900900000000004</v>
      </c>
      <c r="CF26" s="108">
        <v>0.77170099999999997</v>
      </c>
      <c r="CG26" s="108">
        <v>0.78834599999999999</v>
      </c>
      <c r="CH26" s="108">
        <v>0.79496800000000001</v>
      </c>
      <c r="CI26" s="108">
        <v>0.79526799999999997</v>
      </c>
      <c r="CJ26" s="108">
        <v>0.79352400000000001</v>
      </c>
      <c r="CK26" s="108">
        <v>0.79107799999999995</v>
      </c>
      <c r="CL26" s="108">
        <v>0.78958899999999999</v>
      </c>
      <c r="CM26" s="108">
        <v>0.78935599999999995</v>
      </c>
      <c r="CN26" s="108">
        <v>0.78939999999999999</v>
      </c>
      <c r="CO26" s="108">
        <v>0.78939999999999999</v>
      </c>
      <c r="CP26" s="51"/>
      <c r="CQ26" s="51"/>
    </row>
    <row r="27" spans="1:95" s="52" customFormat="1" x14ac:dyDescent="0.3">
      <c r="A27" s="3" t="s">
        <v>93</v>
      </c>
      <c r="B27" s="21">
        <v>0.86</v>
      </c>
      <c r="C27" s="21">
        <v>0.86</v>
      </c>
      <c r="D27" s="21">
        <v>0.86</v>
      </c>
      <c r="E27" s="21">
        <v>0.86</v>
      </c>
      <c r="F27" s="21">
        <v>0.86</v>
      </c>
      <c r="G27" s="21">
        <v>0.86</v>
      </c>
      <c r="H27" s="21">
        <v>0.86</v>
      </c>
      <c r="I27" s="21">
        <v>0.86</v>
      </c>
      <c r="J27" s="21">
        <v>0.86</v>
      </c>
      <c r="K27" s="21">
        <v>0.86</v>
      </c>
      <c r="L27" s="21">
        <v>0.86</v>
      </c>
      <c r="M27" s="65">
        <f t="shared" si="11"/>
        <v>0.86</v>
      </c>
      <c r="N27" s="65">
        <f t="shared" si="11"/>
        <v>0.86</v>
      </c>
      <c r="O27" s="65">
        <f t="shared" si="11"/>
        <v>0.86</v>
      </c>
      <c r="P27" s="65">
        <f t="shared" si="11"/>
        <v>0.86</v>
      </c>
      <c r="Q27" s="65">
        <f t="shared" si="11"/>
        <v>0.86</v>
      </c>
      <c r="R27" s="65">
        <f t="shared" si="11"/>
        <v>0.86</v>
      </c>
      <c r="S27" s="65">
        <f t="shared" si="11"/>
        <v>0.86</v>
      </c>
      <c r="T27" s="65">
        <f t="shared" si="11"/>
        <v>0.86</v>
      </c>
      <c r="U27" s="65">
        <f t="shared" si="11"/>
        <v>0.86</v>
      </c>
      <c r="V27" s="65">
        <f t="shared" si="11"/>
        <v>0.86</v>
      </c>
      <c r="W27" s="65">
        <f t="shared" si="11"/>
        <v>0.86</v>
      </c>
      <c r="X27" s="65">
        <f t="shared" si="11"/>
        <v>0.86</v>
      </c>
      <c r="Y27" s="65">
        <f t="shared" si="11"/>
        <v>0.86</v>
      </c>
      <c r="Z27" s="65">
        <f t="shared" si="11"/>
        <v>0.86</v>
      </c>
      <c r="AA27" s="65">
        <f t="shared" si="11"/>
        <v>0.86</v>
      </c>
      <c r="AB27" s="65">
        <f t="shared" si="11"/>
        <v>0.86</v>
      </c>
      <c r="AC27" s="65">
        <f t="shared" si="11"/>
        <v>0.86</v>
      </c>
      <c r="AD27" s="65">
        <f t="shared" si="11"/>
        <v>0.86</v>
      </c>
      <c r="AE27" s="65">
        <f t="shared" si="11"/>
        <v>0.86</v>
      </c>
      <c r="AF27" s="65">
        <f t="shared" si="11"/>
        <v>0.86</v>
      </c>
      <c r="AG27" s="65">
        <f t="shared" si="11"/>
        <v>0.86</v>
      </c>
      <c r="AH27" s="65">
        <f t="shared" si="11"/>
        <v>0.86</v>
      </c>
      <c r="AI27" s="65">
        <f t="shared" si="11"/>
        <v>0.86</v>
      </c>
      <c r="AJ27" s="65">
        <f t="shared" si="11"/>
        <v>0.86</v>
      </c>
      <c r="AK27" s="65">
        <f t="shared" si="11"/>
        <v>0.86</v>
      </c>
      <c r="AL27" s="65">
        <f t="shared" si="11"/>
        <v>0.86</v>
      </c>
      <c r="AM27" s="65">
        <f t="shared" si="11"/>
        <v>0.86</v>
      </c>
      <c r="AN27" s="65">
        <f t="shared" si="11"/>
        <v>0.86</v>
      </c>
      <c r="AO27" s="65">
        <f t="shared" si="11"/>
        <v>0.86</v>
      </c>
      <c r="AP27" s="65">
        <f t="shared" ref="AP27:CF27" si="14">AO27</f>
        <v>0.86</v>
      </c>
      <c r="AQ27" s="65">
        <f t="shared" si="14"/>
        <v>0.86</v>
      </c>
      <c r="AR27" s="65">
        <f t="shared" si="14"/>
        <v>0.86</v>
      </c>
      <c r="AS27" s="65">
        <f t="shared" si="14"/>
        <v>0.86</v>
      </c>
      <c r="AT27" s="65">
        <f t="shared" si="14"/>
        <v>0.86</v>
      </c>
      <c r="AU27" s="65">
        <f t="shared" si="14"/>
        <v>0.86</v>
      </c>
      <c r="AV27" s="65">
        <f t="shared" si="14"/>
        <v>0.86</v>
      </c>
      <c r="AW27" s="65">
        <f t="shared" si="14"/>
        <v>0.86</v>
      </c>
      <c r="AX27" s="65">
        <f t="shared" si="14"/>
        <v>0.86</v>
      </c>
      <c r="AY27" s="65">
        <f t="shared" si="14"/>
        <v>0.86</v>
      </c>
      <c r="AZ27" s="65">
        <f t="shared" si="14"/>
        <v>0.86</v>
      </c>
      <c r="BA27" s="65">
        <f t="shared" si="14"/>
        <v>0.86</v>
      </c>
      <c r="BB27" s="65">
        <f t="shared" si="14"/>
        <v>0.86</v>
      </c>
      <c r="BC27" s="65">
        <f t="shared" si="14"/>
        <v>0.86</v>
      </c>
      <c r="BD27" s="65">
        <f t="shared" si="14"/>
        <v>0.86</v>
      </c>
      <c r="BE27" s="65">
        <f t="shared" si="14"/>
        <v>0.86</v>
      </c>
      <c r="BF27" s="65">
        <f t="shared" si="14"/>
        <v>0.86</v>
      </c>
      <c r="BG27" s="65">
        <f t="shared" si="14"/>
        <v>0.86</v>
      </c>
      <c r="BH27" s="65">
        <f t="shared" si="14"/>
        <v>0.86</v>
      </c>
      <c r="BI27" s="65">
        <f t="shared" si="14"/>
        <v>0.86</v>
      </c>
      <c r="BJ27" s="65">
        <f t="shared" si="14"/>
        <v>0.86</v>
      </c>
      <c r="BK27" s="65">
        <f t="shared" si="14"/>
        <v>0.86</v>
      </c>
      <c r="BL27" s="65">
        <f t="shared" si="14"/>
        <v>0.86</v>
      </c>
      <c r="BM27" s="65">
        <f t="shared" si="14"/>
        <v>0.86</v>
      </c>
      <c r="BN27" s="65">
        <f t="shared" si="14"/>
        <v>0.86</v>
      </c>
      <c r="BO27" s="65">
        <f t="shared" si="14"/>
        <v>0.86</v>
      </c>
      <c r="BP27" s="65">
        <f t="shared" si="14"/>
        <v>0.86</v>
      </c>
      <c r="BQ27" s="65">
        <f t="shared" si="14"/>
        <v>0.86</v>
      </c>
      <c r="BR27" s="65">
        <f t="shared" si="14"/>
        <v>0.86</v>
      </c>
      <c r="BS27" s="65">
        <f t="shared" si="14"/>
        <v>0.86</v>
      </c>
      <c r="BT27" s="65">
        <f t="shared" si="14"/>
        <v>0.86</v>
      </c>
      <c r="BU27" s="65">
        <f t="shared" si="14"/>
        <v>0.86</v>
      </c>
      <c r="BV27" s="65">
        <f t="shared" si="14"/>
        <v>0.86</v>
      </c>
      <c r="BW27" s="65">
        <f t="shared" si="14"/>
        <v>0.86</v>
      </c>
      <c r="BX27" s="65">
        <f t="shared" si="14"/>
        <v>0.86</v>
      </c>
      <c r="BY27" s="65">
        <f t="shared" si="14"/>
        <v>0.86</v>
      </c>
      <c r="BZ27" s="65">
        <f t="shared" si="14"/>
        <v>0.86</v>
      </c>
      <c r="CA27" s="65">
        <f t="shared" si="14"/>
        <v>0.86</v>
      </c>
      <c r="CB27" s="65">
        <f t="shared" si="14"/>
        <v>0.86</v>
      </c>
      <c r="CC27" s="65">
        <f t="shared" si="14"/>
        <v>0.86</v>
      </c>
      <c r="CD27" s="65">
        <f t="shared" si="14"/>
        <v>0.86</v>
      </c>
      <c r="CE27" s="65">
        <f t="shared" si="14"/>
        <v>0.86</v>
      </c>
      <c r="CF27" s="65">
        <f t="shared" si="14"/>
        <v>0.86</v>
      </c>
      <c r="CG27" s="65">
        <f t="shared" si="13"/>
        <v>0.86</v>
      </c>
      <c r="CH27" s="65">
        <f t="shared" si="13"/>
        <v>0.86</v>
      </c>
      <c r="CI27" s="65">
        <f t="shared" si="13"/>
        <v>0.86</v>
      </c>
      <c r="CJ27" s="65">
        <f t="shared" si="13"/>
        <v>0.86</v>
      </c>
      <c r="CK27" s="65">
        <f t="shared" si="13"/>
        <v>0.86</v>
      </c>
      <c r="CL27" s="65">
        <f t="shared" si="13"/>
        <v>0.86</v>
      </c>
      <c r="CM27" s="65">
        <f t="shared" si="13"/>
        <v>0.86</v>
      </c>
      <c r="CN27" s="65">
        <v>0.86</v>
      </c>
      <c r="CO27" s="65">
        <v>0.86</v>
      </c>
      <c r="CP27" s="51"/>
      <c r="CQ27" s="51"/>
    </row>
    <row r="28" spans="1:95" s="52" customFormat="1" x14ac:dyDescent="0.3">
      <c r="A28" s="2" t="s">
        <v>94</v>
      </c>
      <c r="B28" s="57"/>
      <c r="C28" s="57"/>
      <c r="D28" s="58"/>
      <c r="E28" s="58"/>
      <c r="F28" s="58"/>
      <c r="G28" s="59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9"/>
      <c r="CI28" s="69"/>
      <c r="CJ28" s="69"/>
      <c r="CK28" s="51"/>
      <c r="CL28" s="51"/>
      <c r="CM28" s="51"/>
      <c r="CN28" s="51"/>
      <c r="CO28" s="51"/>
      <c r="CP28" s="51"/>
      <c r="CQ28" s="51"/>
    </row>
    <row r="29" spans="1:95" ht="15" x14ac:dyDescent="0.3">
      <c r="A29" s="61"/>
      <c r="B29" s="62" t="s">
        <v>45</v>
      </c>
    </row>
    <row r="30" spans="1:95" x14ac:dyDescent="0.25">
      <c r="C30" s="51" t="s">
        <v>46</v>
      </c>
    </row>
    <row r="31" spans="1:95" ht="15" x14ac:dyDescent="0.3">
      <c r="C31" s="2" t="s">
        <v>47</v>
      </c>
    </row>
    <row r="32" spans="1:95" ht="15" x14ac:dyDescent="0.3">
      <c r="C32" s="2" t="s">
        <v>48</v>
      </c>
    </row>
    <row r="33" spans="1:95" ht="15" x14ac:dyDescent="0.3">
      <c r="C33" s="2" t="s">
        <v>49</v>
      </c>
    </row>
    <row r="34" spans="1:95" ht="15" x14ac:dyDescent="0.3">
      <c r="A34" s="111"/>
      <c r="B34" s="2" t="s">
        <v>416</v>
      </c>
    </row>
    <row r="35" spans="1:95" ht="15" x14ac:dyDescent="0.3">
      <c r="A35" s="109"/>
      <c r="B35" s="2" t="s">
        <v>417</v>
      </c>
    </row>
    <row r="36" spans="1:95" ht="15" x14ac:dyDescent="0.3">
      <c r="A36" s="114" t="s">
        <v>420</v>
      </c>
      <c r="B36" s="113" t="s">
        <v>436</v>
      </c>
    </row>
    <row r="37" spans="1:95" s="52" customFormat="1" x14ac:dyDescent="0.3">
      <c r="A37" s="2"/>
      <c r="B37" s="62"/>
      <c r="C37" s="62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51"/>
      <c r="CI37" s="51"/>
      <c r="CJ37" s="51"/>
      <c r="CK37" s="51"/>
      <c r="CL37" s="51"/>
      <c r="CM37" s="51"/>
      <c r="CN37" s="51"/>
      <c r="CO37" s="51"/>
      <c r="CP37" s="51"/>
      <c r="CQ37" s="51"/>
    </row>
    <row r="38" spans="1:95" s="52" customFormat="1" x14ac:dyDescent="0.3">
      <c r="A38" s="2" t="s">
        <v>95</v>
      </c>
      <c r="B38" s="62"/>
      <c r="C38" s="62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63"/>
      <c r="CG38" s="63"/>
      <c r="CH38" s="51"/>
      <c r="CI38" s="51"/>
      <c r="CJ38" s="51"/>
      <c r="CK38" s="51"/>
      <c r="CL38" s="51"/>
      <c r="CM38" s="51"/>
      <c r="CN38" s="51"/>
      <c r="CO38" s="51"/>
      <c r="CP38" s="51"/>
      <c r="CQ38" s="51"/>
    </row>
    <row r="39" spans="1:95" s="52" customFormat="1" x14ac:dyDescent="0.3">
      <c r="A39" s="55"/>
      <c r="B39" s="3">
        <v>1930</v>
      </c>
      <c r="C39" s="3">
        <v>1931</v>
      </c>
      <c r="D39" s="3">
        <v>1932</v>
      </c>
      <c r="E39" s="3">
        <v>1933</v>
      </c>
      <c r="F39" s="3">
        <v>1934</v>
      </c>
      <c r="G39" s="3">
        <v>1935</v>
      </c>
      <c r="H39" s="3">
        <v>1936</v>
      </c>
      <c r="I39" s="3">
        <v>1937</v>
      </c>
      <c r="J39" s="3">
        <v>1938</v>
      </c>
      <c r="K39" s="3">
        <v>1939</v>
      </c>
      <c r="L39" s="3">
        <v>1940</v>
      </c>
      <c r="M39" s="3">
        <v>1941</v>
      </c>
      <c r="N39" s="3">
        <v>1942</v>
      </c>
      <c r="O39" s="3">
        <v>1943</v>
      </c>
      <c r="P39" s="3">
        <v>1944</v>
      </c>
      <c r="Q39" s="3">
        <v>1945</v>
      </c>
      <c r="R39" s="3">
        <v>1946</v>
      </c>
      <c r="S39" s="3">
        <v>1947</v>
      </c>
      <c r="T39" s="3">
        <v>1948</v>
      </c>
      <c r="U39" s="3">
        <v>1949</v>
      </c>
      <c r="V39" s="3">
        <v>1950</v>
      </c>
      <c r="W39" s="3">
        <v>1951</v>
      </c>
      <c r="X39" s="3">
        <v>1952</v>
      </c>
      <c r="Y39" s="3">
        <v>1953</v>
      </c>
      <c r="Z39" s="3">
        <v>1954</v>
      </c>
      <c r="AA39" s="3">
        <v>1955</v>
      </c>
      <c r="AB39" s="3">
        <v>1956</v>
      </c>
      <c r="AC39" s="3">
        <v>1957</v>
      </c>
      <c r="AD39" s="3">
        <v>1958</v>
      </c>
      <c r="AE39" s="3">
        <v>1959</v>
      </c>
      <c r="AF39" s="3">
        <v>1960</v>
      </c>
      <c r="AG39" s="3">
        <v>1961</v>
      </c>
      <c r="AH39" s="3">
        <v>1962</v>
      </c>
      <c r="AI39" s="3">
        <v>1963</v>
      </c>
      <c r="AJ39" s="3">
        <v>1964</v>
      </c>
      <c r="AK39" s="3">
        <v>1965</v>
      </c>
      <c r="AL39" s="3">
        <v>1966</v>
      </c>
      <c r="AM39" s="3">
        <v>1967</v>
      </c>
      <c r="AN39" s="3">
        <v>1968</v>
      </c>
      <c r="AO39" s="3">
        <v>1969</v>
      </c>
      <c r="AP39" s="3">
        <v>1970</v>
      </c>
      <c r="AQ39" s="3">
        <v>1971</v>
      </c>
      <c r="AR39" s="3">
        <v>1972</v>
      </c>
      <c r="AS39" s="3">
        <v>1973</v>
      </c>
      <c r="AT39" s="3">
        <v>1974</v>
      </c>
      <c r="AU39" s="3">
        <v>1975</v>
      </c>
      <c r="AV39" s="3">
        <v>1976</v>
      </c>
      <c r="AW39" s="3">
        <v>1977</v>
      </c>
      <c r="AX39" s="3">
        <v>1978</v>
      </c>
      <c r="AY39" s="3">
        <v>1979</v>
      </c>
      <c r="AZ39" s="3">
        <v>1980</v>
      </c>
      <c r="BA39" s="3">
        <v>1981</v>
      </c>
      <c r="BB39" s="3">
        <v>1982</v>
      </c>
      <c r="BC39" s="3">
        <v>1983</v>
      </c>
      <c r="BD39" s="3">
        <v>1984</v>
      </c>
      <c r="BE39" s="3">
        <v>1985</v>
      </c>
      <c r="BF39" s="3">
        <v>1986</v>
      </c>
      <c r="BG39" s="3">
        <v>1987</v>
      </c>
      <c r="BH39" s="3">
        <v>1988</v>
      </c>
      <c r="BI39" s="3">
        <v>1989</v>
      </c>
      <c r="BJ39" s="3">
        <v>1990</v>
      </c>
      <c r="BK39" s="3" t="s">
        <v>26</v>
      </c>
      <c r="BL39" s="3" t="s">
        <v>27</v>
      </c>
      <c r="BM39" s="3" t="s">
        <v>28</v>
      </c>
      <c r="BN39" s="3" t="s">
        <v>29</v>
      </c>
      <c r="BO39" s="3">
        <v>1995</v>
      </c>
      <c r="BP39" s="3" t="s">
        <v>30</v>
      </c>
      <c r="BQ39" s="3" t="s">
        <v>31</v>
      </c>
      <c r="BR39" s="3" t="s">
        <v>32</v>
      </c>
      <c r="BS39" s="3" t="s">
        <v>33</v>
      </c>
      <c r="BT39" s="3">
        <v>2000</v>
      </c>
      <c r="BU39" s="3">
        <v>2001</v>
      </c>
      <c r="BV39" s="3">
        <v>2002</v>
      </c>
      <c r="BW39" s="3">
        <v>2003</v>
      </c>
      <c r="BX39" s="3">
        <v>2004</v>
      </c>
      <c r="BY39" s="3">
        <v>2005</v>
      </c>
      <c r="BZ39" s="3" t="s">
        <v>34</v>
      </c>
      <c r="CA39" s="3" t="s">
        <v>35</v>
      </c>
      <c r="CB39" s="3" t="s">
        <v>36</v>
      </c>
      <c r="CC39" s="3" t="s">
        <v>37</v>
      </c>
      <c r="CD39" s="3" t="s">
        <v>38</v>
      </c>
      <c r="CE39" s="3">
        <v>2011</v>
      </c>
      <c r="CF39" s="3">
        <v>2012</v>
      </c>
      <c r="CG39" s="3">
        <v>2013</v>
      </c>
      <c r="CH39" s="3">
        <v>2014</v>
      </c>
      <c r="CI39" s="3">
        <v>2015</v>
      </c>
      <c r="CJ39" s="3">
        <v>2016</v>
      </c>
      <c r="CK39" s="3">
        <v>2017</v>
      </c>
      <c r="CL39" s="3">
        <v>2018</v>
      </c>
      <c r="CM39" s="3">
        <v>2019</v>
      </c>
      <c r="CN39" s="3">
        <v>2020</v>
      </c>
      <c r="CO39" s="3">
        <v>2021</v>
      </c>
      <c r="CP39" s="51"/>
      <c r="CQ39" s="51"/>
    </row>
    <row r="40" spans="1:95" s="5" customFormat="1" ht="12.85" customHeight="1" x14ac:dyDescent="0.3">
      <c r="A40" s="3" t="s">
        <v>96</v>
      </c>
      <c r="B40" s="3">
        <v>0.06</v>
      </c>
      <c r="C40" s="3">
        <v>0.06</v>
      </c>
      <c r="D40" s="3">
        <v>0.06</v>
      </c>
      <c r="E40" s="3">
        <v>0.06</v>
      </c>
      <c r="F40" s="3">
        <v>0.06</v>
      </c>
      <c r="G40" s="3">
        <v>0.06</v>
      </c>
      <c r="H40" s="3">
        <v>0.06</v>
      </c>
      <c r="I40" s="3">
        <v>0.06</v>
      </c>
      <c r="J40" s="3">
        <v>0.06</v>
      </c>
      <c r="K40" s="3">
        <v>0.06</v>
      </c>
      <c r="L40" s="3">
        <v>0.06</v>
      </c>
      <c r="M40" s="3">
        <v>0.06</v>
      </c>
      <c r="N40" s="3">
        <v>0.06</v>
      </c>
      <c r="O40" s="3">
        <v>0.06</v>
      </c>
      <c r="P40" s="3">
        <v>0.06</v>
      </c>
      <c r="Q40" s="3">
        <v>0.06</v>
      </c>
      <c r="R40" s="3">
        <v>0.06</v>
      </c>
      <c r="S40" s="3">
        <v>0.06</v>
      </c>
      <c r="T40" s="3">
        <v>0.06</v>
      </c>
      <c r="U40" s="3">
        <v>0.06</v>
      </c>
      <c r="V40" s="3">
        <v>0.06</v>
      </c>
      <c r="W40" s="3">
        <v>0.06</v>
      </c>
      <c r="X40" s="3">
        <v>0.06</v>
      </c>
      <c r="Y40" s="3">
        <v>0.06</v>
      </c>
      <c r="Z40" s="3">
        <v>0.06</v>
      </c>
      <c r="AA40" s="3">
        <v>0.06</v>
      </c>
      <c r="AB40" s="3">
        <v>0.06</v>
      </c>
      <c r="AC40" s="3">
        <v>0.06</v>
      </c>
      <c r="AD40" s="3">
        <v>0.06</v>
      </c>
      <c r="AE40" s="3">
        <v>0.06</v>
      </c>
      <c r="AF40" s="3">
        <v>0.06</v>
      </c>
      <c r="AG40" s="3">
        <v>0.06</v>
      </c>
      <c r="AH40" s="3">
        <v>0.06</v>
      </c>
      <c r="AI40" s="3">
        <v>0.06</v>
      </c>
      <c r="AJ40" s="3">
        <v>0.06</v>
      </c>
      <c r="AK40" s="3">
        <v>0.06</v>
      </c>
      <c r="AL40" s="3">
        <v>0.06</v>
      </c>
      <c r="AM40" s="3">
        <v>0.06</v>
      </c>
      <c r="AN40" s="3">
        <v>0.06</v>
      </c>
      <c r="AO40" s="3">
        <v>0.06</v>
      </c>
      <c r="AP40" s="3">
        <v>0.06</v>
      </c>
      <c r="AQ40" s="3">
        <v>0.06</v>
      </c>
      <c r="AR40" s="3">
        <v>0.06</v>
      </c>
      <c r="AS40" s="3">
        <v>0.06</v>
      </c>
      <c r="AT40" s="3">
        <v>0.06</v>
      </c>
      <c r="AU40" s="3">
        <v>0.06</v>
      </c>
      <c r="AV40" s="3">
        <v>0.06</v>
      </c>
      <c r="AW40" s="3">
        <v>0.06</v>
      </c>
      <c r="AX40" s="3">
        <v>0.06</v>
      </c>
      <c r="AY40" s="3">
        <v>0.06</v>
      </c>
      <c r="AZ40" s="3">
        <v>0.06</v>
      </c>
      <c r="BA40" s="3">
        <v>0.06</v>
      </c>
      <c r="BB40" s="3">
        <v>0.06</v>
      </c>
      <c r="BC40" s="3">
        <v>0.06</v>
      </c>
      <c r="BD40" s="3">
        <v>0.06</v>
      </c>
      <c r="BE40" s="3">
        <v>0.06</v>
      </c>
      <c r="BF40" s="3">
        <v>0.06</v>
      </c>
      <c r="BG40" s="3">
        <v>0.06</v>
      </c>
      <c r="BH40" s="3">
        <v>0.06</v>
      </c>
      <c r="BI40" s="3">
        <v>0.06</v>
      </c>
      <c r="BJ40" s="3">
        <v>0.06</v>
      </c>
      <c r="BK40" s="3">
        <v>0.06</v>
      </c>
      <c r="BL40" s="3">
        <v>0.06</v>
      </c>
      <c r="BM40" s="3">
        <v>0.06</v>
      </c>
      <c r="BN40" s="3">
        <v>0.06</v>
      </c>
      <c r="BO40" s="3">
        <v>0.06</v>
      </c>
      <c r="BP40" s="3">
        <v>0.06</v>
      </c>
      <c r="BQ40" s="3">
        <v>0.06</v>
      </c>
      <c r="BR40" s="3">
        <v>0.06</v>
      </c>
      <c r="BS40" s="3">
        <v>0.06</v>
      </c>
      <c r="BT40" s="3">
        <v>0.06</v>
      </c>
      <c r="BU40" s="3">
        <v>0.06</v>
      </c>
      <c r="BV40" s="3">
        <v>0.06</v>
      </c>
      <c r="BW40" s="3">
        <v>0.06</v>
      </c>
      <c r="BX40" s="3">
        <v>0.06</v>
      </c>
      <c r="BY40" s="3">
        <v>0.06</v>
      </c>
      <c r="BZ40" s="3">
        <v>0.06</v>
      </c>
      <c r="CA40" s="3">
        <v>0.06</v>
      </c>
      <c r="CB40" s="3">
        <v>0.06</v>
      </c>
      <c r="CC40" s="3">
        <v>0.06</v>
      </c>
      <c r="CD40" s="3">
        <v>0.06</v>
      </c>
      <c r="CE40" s="3">
        <v>0.06</v>
      </c>
      <c r="CF40" s="3">
        <v>0.06</v>
      </c>
      <c r="CG40" s="3">
        <v>0.06</v>
      </c>
      <c r="CH40" s="3">
        <v>0.06</v>
      </c>
      <c r="CI40" s="3">
        <v>0.06</v>
      </c>
      <c r="CJ40" s="3">
        <v>0.06</v>
      </c>
      <c r="CK40" s="3">
        <v>0.06</v>
      </c>
      <c r="CL40" s="3">
        <v>0.06</v>
      </c>
      <c r="CM40" s="3">
        <v>0.06</v>
      </c>
      <c r="CN40" s="3">
        <v>0.06</v>
      </c>
      <c r="CO40" s="3">
        <v>0.06</v>
      </c>
      <c r="CP40" s="51"/>
      <c r="CQ40" s="51"/>
    </row>
    <row r="41" spans="1:95" s="5" customFormat="1" ht="12.85" customHeight="1" x14ac:dyDescent="0.3">
      <c r="A41" s="2" t="s">
        <v>97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</row>
    <row r="42" spans="1:95" s="5" customFormat="1" ht="12.85" customHeight="1" x14ac:dyDescent="0.3">
      <c r="A42" s="2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</row>
    <row r="44" spans="1:95" ht="15" x14ac:dyDescent="0.3">
      <c r="A44" s="2" t="s">
        <v>98</v>
      </c>
    </row>
    <row r="45" spans="1:95" s="52" customFormat="1" x14ac:dyDescent="0.3">
      <c r="A45" s="55"/>
      <c r="B45" s="3">
        <v>1930</v>
      </c>
      <c r="C45" s="3">
        <v>1931</v>
      </c>
      <c r="D45" s="3">
        <v>1932</v>
      </c>
      <c r="E45" s="3">
        <v>1933</v>
      </c>
      <c r="F45" s="3">
        <v>1934</v>
      </c>
      <c r="G45" s="3">
        <v>1935</v>
      </c>
      <c r="H45" s="3">
        <v>1936</v>
      </c>
      <c r="I45" s="3">
        <v>1937</v>
      </c>
      <c r="J45" s="3">
        <v>1938</v>
      </c>
      <c r="K45" s="3">
        <v>1939</v>
      </c>
      <c r="L45" s="3">
        <v>1940</v>
      </c>
      <c r="M45" s="3">
        <v>1941</v>
      </c>
      <c r="N45" s="3">
        <v>1942</v>
      </c>
      <c r="O45" s="3">
        <v>1943</v>
      </c>
      <c r="P45" s="3">
        <v>1944</v>
      </c>
      <c r="Q45" s="3">
        <v>1945</v>
      </c>
      <c r="R45" s="3">
        <v>1946</v>
      </c>
      <c r="S45" s="3">
        <v>1947</v>
      </c>
      <c r="T45" s="3">
        <v>1948</v>
      </c>
      <c r="U45" s="3">
        <v>1949</v>
      </c>
      <c r="V45" s="3">
        <v>1950</v>
      </c>
      <c r="W45" s="3">
        <v>1951</v>
      </c>
      <c r="X45" s="3">
        <v>1952</v>
      </c>
      <c r="Y45" s="3">
        <v>1953</v>
      </c>
      <c r="Z45" s="3">
        <v>1954</v>
      </c>
      <c r="AA45" s="3">
        <v>1955</v>
      </c>
      <c r="AB45" s="3">
        <v>1956</v>
      </c>
      <c r="AC45" s="3">
        <v>1957</v>
      </c>
      <c r="AD45" s="3">
        <v>1958</v>
      </c>
      <c r="AE45" s="3">
        <v>1959</v>
      </c>
      <c r="AF45" s="3">
        <v>1960</v>
      </c>
      <c r="AG45" s="3">
        <v>1961</v>
      </c>
      <c r="AH45" s="3">
        <v>1962</v>
      </c>
      <c r="AI45" s="3">
        <v>1963</v>
      </c>
      <c r="AJ45" s="3">
        <v>1964</v>
      </c>
      <c r="AK45" s="3">
        <v>1965</v>
      </c>
      <c r="AL45" s="3">
        <v>1966</v>
      </c>
      <c r="AM45" s="3">
        <v>1967</v>
      </c>
      <c r="AN45" s="3">
        <v>1968</v>
      </c>
      <c r="AO45" s="3">
        <v>1969</v>
      </c>
      <c r="AP45" s="3">
        <v>1970</v>
      </c>
      <c r="AQ45" s="3">
        <v>1971</v>
      </c>
      <c r="AR45" s="3">
        <v>1972</v>
      </c>
      <c r="AS45" s="3">
        <v>1973</v>
      </c>
      <c r="AT45" s="3">
        <v>1974</v>
      </c>
      <c r="AU45" s="3">
        <v>1975</v>
      </c>
      <c r="AV45" s="3">
        <v>1976</v>
      </c>
      <c r="AW45" s="3">
        <v>1977</v>
      </c>
      <c r="AX45" s="3">
        <v>1978</v>
      </c>
      <c r="AY45" s="3">
        <v>1979</v>
      </c>
      <c r="AZ45" s="3">
        <v>1980</v>
      </c>
      <c r="BA45" s="3">
        <v>1981</v>
      </c>
      <c r="BB45" s="3">
        <v>1982</v>
      </c>
      <c r="BC45" s="3">
        <v>1983</v>
      </c>
      <c r="BD45" s="3">
        <v>1984</v>
      </c>
      <c r="BE45" s="3">
        <v>1985</v>
      </c>
      <c r="BF45" s="3">
        <v>1986</v>
      </c>
      <c r="BG45" s="3">
        <v>1987</v>
      </c>
      <c r="BH45" s="3">
        <v>1988</v>
      </c>
      <c r="BI45" s="3">
        <v>1989</v>
      </c>
      <c r="BJ45" s="3">
        <v>1990</v>
      </c>
      <c r="BK45" s="3" t="s">
        <v>26</v>
      </c>
      <c r="BL45" s="3" t="s">
        <v>27</v>
      </c>
      <c r="BM45" s="3" t="s">
        <v>28</v>
      </c>
      <c r="BN45" s="3" t="s">
        <v>29</v>
      </c>
      <c r="BO45" s="3">
        <v>1995</v>
      </c>
      <c r="BP45" s="3" t="s">
        <v>30</v>
      </c>
      <c r="BQ45" s="3" t="s">
        <v>31</v>
      </c>
      <c r="BR45" s="3" t="s">
        <v>32</v>
      </c>
      <c r="BS45" s="3" t="s">
        <v>33</v>
      </c>
      <c r="BT45" s="3">
        <v>2000</v>
      </c>
      <c r="BU45" s="3">
        <v>2001</v>
      </c>
      <c r="BV45" s="3">
        <v>2002</v>
      </c>
      <c r="BW45" s="3">
        <v>2003</v>
      </c>
      <c r="BX45" s="3">
        <v>2004</v>
      </c>
      <c r="BY45" s="3">
        <v>2005</v>
      </c>
      <c r="BZ45" s="3" t="s">
        <v>34</v>
      </c>
      <c r="CA45" s="3" t="s">
        <v>35</v>
      </c>
      <c r="CB45" s="3" t="s">
        <v>36</v>
      </c>
      <c r="CC45" s="3" t="s">
        <v>37</v>
      </c>
      <c r="CD45" s="3" t="s">
        <v>38</v>
      </c>
      <c r="CE45" s="3">
        <v>2011</v>
      </c>
      <c r="CF45" s="3">
        <v>2012</v>
      </c>
      <c r="CG45" s="3">
        <v>2013</v>
      </c>
      <c r="CH45" s="3">
        <v>2014</v>
      </c>
      <c r="CI45" s="3">
        <v>2015</v>
      </c>
      <c r="CJ45" s="3">
        <v>2016</v>
      </c>
      <c r="CK45" s="3">
        <v>2017</v>
      </c>
      <c r="CL45" s="3">
        <v>2018</v>
      </c>
      <c r="CM45" s="3">
        <v>2019</v>
      </c>
      <c r="CN45" s="3">
        <v>2020</v>
      </c>
      <c r="CO45" s="3">
        <v>2021</v>
      </c>
      <c r="CP45" s="51"/>
      <c r="CQ45" s="51"/>
    </row>
    <row r="46" spans="1:95" s="5" customFormat="1" ht="12.85" customHeight="1" x14ac:dyDescent="0.3">
      <c r="A46" s="3" t="s">
        <v>99</v>
      </c>
      <c r="B46" s="3">
        <v>0.8</v>
      </c>
      <c r="C46" s="3">
        <v>0.8</v>
      </c>
      <c r="D46" s="3">
        <v>0.8</v>
      </c>
      <c r="E46" s="3">
        <v>0.8</v>
      </c>
      <c r="F46" s="3">
        <v>0.8</v>
      </c>
      <c r="G46" s="3">
        <v>0.8</v>
      </c>
      <c r="H46" s="3">
        <v>0.8</v>
      </c>
      <c r="I46" s="3">
        <v>0.8</v>
      </c>
      <c r="J46" s="3">
        <v>0.8</v>
      </c>
      <c r="K46" s="3">
        <v>0.8</v>
      </c>
      <c r="L46" s="3">
        <v>0.8</v>
      </c>
      <c r="M46" s="3">
        <v>0.8</v>
      </c>
      <c r="N46" s="3">
        <v>0.8</v>
      </c>
      <c r="O46" s="3">
        <v>0.8</v>
      </c>
      <c r="P46" s="3">
        <v>0.8</v>
      </c>
      <c r="Q46" s="3">
        <v>0.8</v>
      </c>
      <c r="R46" s="3">
        <v>0.8</v>
      </c>
      <c r="S46" s="3">
        <v>0.8</v>
      </c>
      <c r="T46" s="3">
        <v>0.8</v>
      </c>
      <c r="U46" s="3">
        <v>0.8</v>
      </c>
      <c r="V46" s="3">
        <v>0.8</v>
      </c>
      <c r="W46" s="3">
        <v>0.8</v>
      </c>
      <c r="X46" s="3">
        <v>0.8</v>
      </c>
      <c r="Y46" s="3">
        <v>0.8</v>
      </c>
      <c r="Z46" s="3">
        <v>0.8</v>
      </c>
      <c r="AA46" s="3">
        <v>0.8</v>
      </c>
      <c r="AB46" s="3">
        <v>0.8</v>
      </c>
      <c r="AC46" s="3">
        <v>0.8</v>
      </c>
      <c r="AD46" s="3">
        <v>0.8</v>
      </c>
      <c r="AE46" s="3">
        <v>0.8</v>
      </c>
      <c r="AF46" s="3">
        <v>0.8</v>
      </c>
      <c r="AG46" s="3">
        <v>0.8</v>
      </c>
      <c r="AH46" s="3">
        <v>0.8</v>
      </c>
      <c r="AI46" s="3">
        <v>0.8</v>
      </c>
      <c r="AJ46" s="3">
        <v>0.8</v>
      </c>
      <c r="AK46" s="3">
        <v>0.8</v>
      </c>
      <c r="AL46" s="3">
        <v>0.8</v>
      </c>
      <c r="AM46" s="3">
        <v>0.8</v>
      </c>
      <c r="AN46" s="3">
        <v>0.8</v>
      </c>
      <c r="AO46" s="3">
        <v>0.8</v>
      </c>
      <c r="AP46" s="3">
        <v>0.8</v>
      </c>
      <c r="AQ46" s="3">
        <v>0.8</v>
      </c>
      <c r="AR46" s="3">
        <v>0.8</v>
      </c>
      <c r="AS46" s="3">
        <v>0.8</v>
      </c>
      <c r="AT46" s="3">
        <v>0.8</v>
      </c>
      <c r="AU46" s="3">
        <v>0.8</v>
      </c>
      <c r="AV46" s="3">
        <v>0.8</v>
      </c>
      <c r="AW46" s="3">
        <v>0.8</v>
      </c>
      <c r="AX46" s="3">
        <v>0.8</v>
      </c>
      <c r="AY46" s="3">
        <v>0.8</v>
      </c>
      <c r="AZ46" s="3">
        <v>0.8</v>
      </c>
      <c r="BA46" s="3">
        <v>0.8</v>
      </c>
      <c r="BB46" s="3">
        <v>0.8</v>
      </c>
      <c r="BC46" s="3">
        <v>0.8</v>
      </c>
      <c r="BD46" s="3">
        <v>0.8</v>
      </c>
      <c r="BE46" s="3">
        <v>0.8</v>
      </c>
      <c r="BF46" s="3">
        <v>0.8</v>
      </c>
      <c r="BG46" s="3">
        <v>0.8</v>
      </c>
      <c r="BH46" s="3">
        <v>0.8</v>
      </c>
      <c r="BI46" s="3">
        <v>0.8</v>
      </c>
      <c r="BJ46" s="3">
        <v>0.8</v>
      </c>
      <c r="BK46" s="3">
        <v>0.8</v>
      </c>
      <c r="BL46" s="3">
        <v>0.8</v>
      </c>
      <c r="BM46" s="3">
        <v>0.8</v>
      </c>
      <c r="BN46" s="3">
        <v>0.8</v>
      </c>
      <c r="BO46" s="3">
        <v>0.8</v>
      </c>
      <c r="BP46" s="3">
        <v>0.8</v>
      </c>
      <c r="BQ46" s="3">
        <v>0.8</v>
      </c>
      <c r="BR46" s="3">
        <v>0.8</v>
      </c>
      <c r="BS46" s="3">
        <v>0.8</v>
      </c>
      <c r="BT46" s="3">
        <v>0.8</v>
      </c>
      <c r="BU46" s="3">
        <v>0.8</v>
      </c>
      <c r="BV46" s="3">
        <v>0.8</v>
      </c>
      <c r="BW46" s="3">
        <v>0.8</v>
      </c>
      <c r="BX46" s="3">
        <v>0.8</v>
      </c>
      <c r="BY46" s="3">
        <v>0.8</v>
      </c>
      <c r="BZ46" s="3">
        <v>0.8</v>
      </c>
      <c r="CA46" s="3">
        <v>0.8</v>
      </c>
      <c r="CB46" s="3">
        <v>0.8</v>
      </c>
      <c r="CC46" s="3">
        <v>0.8</v>
      </c>
      <c r="CD46" s="3">
        <v>0.8</v>
      </c>
      <c r="CE46" s="3">
        <v>0.8</v>
      </c>
      <c r="CF46" s="3">
        <v>0.8</v>
      </c>
      <c r="CG46" s="3">
        <v>0.8</v>
      </c>
      <c r="CH46" s="3">
        <v>0.8</v>
      </c>
      <c r="CI46" s="3">
        <v>0.8</v>
      </c>
      <c r="CJ46" s="3">
        <v>0.8</v>
      </c>
      <c r="CK46" s="3">
        <v>0.8</v>
      </c>
      <c r="CL46" s="3">
        <v>0.8</v>
      </c>
      <c r="CM46" s="3">
        <v>0.8</v>
      </c>
      <c r="CN46" s="3">
        <v>0.8</v>
      </c>
      <c r="CO46" s="3">
        <v>0.8</v>
      </c>
      <c r="CP46" s="51"/>
      <c r="CQ46" s="51"/>
    </row>
    <row r="47" spans="1:95" ht="15" x14ac:dyDescent="0.3">
      <c r="A47" s="2" t="s">
        <v>100</v>
      </c>
    </row>
    <row r="49" spans="1:85" x14ac:dyDescent="0.25">
      <c r="A49" s="1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</row>
    <row r="50" spans="1:85" x14ac:dyDescent="0.25">
      <c r="A50" s="51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</row>
  </sheetData>
  <phoneticPr fontId="26" type="noConversion"/>
  <pageMargins left="0.69930555555555596" right="0.69930555555555596" top="0.75" bottom="0.75" header="0.3" footer="0.3"/>
  <pageSetup paperSize="9" orientation="portrait" horizontalDpi="1200" verticalDpi="12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6"/>
  <sheetViews>
    <sheetView topLeftCell="A13" workbookViewId="0">
      <selection activeCell="B5" sqref="B5"/>
    </sheetView>
  </sheetViews>
  <sheetFormatPr defaultColWidth="9" defaultRowHeight="14.4" x14ac:dyDescent="0.3"/>
  <cols>
    <col min="1" max="1" width="21.69921875" style="2" customWidth="1"/>
    <col min="2" max="2" width="13.69921875" style="2" customWidth="1"/>
    <col min="3" max="3" width="17.19921875" style="2" customWidth="1"/>
    <col min="4" max="14" width="9" style="2"/>
    <col min="15" max="15" width="9.69921875" style="2" customWidth="1"/>
    <col min="16" max="16" width="9.19921875" style="2" customWidth="1"/>
    <col min="17" max="16384" width="9" style="2"/>
  </cols>
  <sheetData>
    <row r="1" spans="1:9" x14ac:dyDescent="0.3">
      <c r="A1" s="1" t="s">
        <v>101</v>
      </c>
    </row>
    <row r="2" spans="1:9" x14ac:dyDescent="0.3">
      <c r="A2" s="21" t="s">
        <v>102</v>
      </c>
      <c r="B2" s="21" t="s">
        <v>103</v>
      </c>
      <c r="C2" s="21" t="s">
        <v>104</v>
      </c>
      <c r="D2" s="21" t="s">
        <v>105</v>
      </c>
      <c r="E2" s="21" t="s">
        <v>106</v>
      </c>
      <c r="F2" s="21" t="s">
        <v>107</v>
      </c>
      <c r="G2" s="21" t="s">
        <v>108</v>
      </c>
      <c r="H2" s="3" t="s">
        <v>109</v>
      </c>
    </row>
    <row r="3" spans="1:9" x14ac:dyDescent="0.3">
      <c r="A3" s="117" t="s">
        <v>110</v>
      </c>
      <c r="B3" s="21" t="s">
        <v>111</v>
      </c>
      <c r="C3" s="48" t="s">
        <v>112</v>
      </c>
      <c r="D3" s="48">
        <v>0.222</v>
      </c>
      <c r="E3" s="50">
        <v>12</v>
      </c>
      <c r="F3" s="48">
        <v>0.4</v>
      </c>
      <c r="G3" s="48">
        <v>0</v>
      </c>
      <c r="H3" s="48">
        <v>0.21199999999999999</v>
      </c>
    </row>
    <row r="4" spans="1:9" x14ac:dyDescent="0.3">
      <c r="A4" s="118"/>
      <c r="B4" s="21" t="s">
        <v>113</v>
      </c>
      <c r="C4" s="48" t="s">
        <v>112</v>
      </c>
      <c r="D4" s="48">
        <v>0.40500000000000003</v>
      </c>
      <c r="E4" s="50">
        <v>12</v>
      </c>
      <c r="F4" s="48">
        <v>0.6</v>
      </c>
      <c r="G4" s="48">
        <v>0.05</v>
      </c>
      <c r="H4" s="48">
        <v>0.38800000000000001</v>
      </c>
    </row>
    <row r="5" spans="1:9" x14ac:dyDescent="0.3">
      <c r="A5" s="118"/>
      <c r="B5" s="21" t="s">
        <v>409</v>
      </c>
      <c r="C5" s="48" t="s">
        <v>112</v>
      </c>
      <c r="D5" s="48">
        <v>0.29499999999999998</v>
      </c>
      <c r="E5" s="50">
        <v>8</v>
      </c>
      <c r="F5" s="48">
        <v>0.8</v>
      </c>
      <c r="G5" s="48">
        <v>0.2</v>
      </c>
      <c r="H5" s="48">
        <v>0.27700000000000002</v>
      </c>
    </row>
    <row r="6" spans="1:9" x14ac:dyDescent="0.3">
      <c r="A6" s="119"/>
      <c r="B6" s="21" t="s">
        <v>114</v>
      </c>
      <c r="C6" s="48" t="s">
        <v>112</v>
      </c>
      <c r="D6" s="48">
        <v>0.127</v>
      </c>
      <c r="E6" s="50">
        <v>16</v>
      </c>
      <c r="F6" s="48">
        <v>0.15</v>
      </c>
      <c r="G6" s="48">
        <v>0.1</v>
      </c>
      <c r="H6" s="48">
        <v>0.123</v>
      </c>
    </row>
    <row r="7" spans="1:9" x14ac:dyDescent="0.3">
      <c r="A7" s="117" t="s">
        <v>51</v>
      </c>
      <c r="B7" s="21" t="s">
        <v>111</v>
      </c>
      <c r="C7" s="48" t="s">
        <v>112</v>
      </c>
      <c r="D7" s="48">
        <v>0.16500000000000001</v>
      </c>
      <c r="E7" s="50">
        <v>3.5</v>
      </c>
      <c r="F7" s="48">
        <v>0.33500000000000002</v>
      </c>
      <c r="G7" s="48">
        <v>0</v>
      </c>
      <c r="H7" s="48">
        <v>0.14899999999999999</v>
      </c>
      <c r="I7" s="62"/>
    </row>
    <row r="8" spans="1:9" x14ac:dyDescent="0.3">
      <c r="A8" s="118"/>
      <c r="B8" s="21" t="s">
        <v>113</v>
      </c>
      <c r="C8" s="48" t="s">
        <v>112</v>
      </c>
      <c r="D8" s="48">
        <v>0.13700000000000001</v>
      </c>
      <c r="E8" s="50">
        <v>3</v>
      </c>
      <c r="F8" s="48">
        <v>0.25800000000000001</v>
      </c>
      <c r="G8" s="48">
        <v>0</v>
      </c>
      <c r="H8" s="48">
        <v>0.125</v>
      </c>
    </row>
    <row r="9" spans="1:9" x14ac:dyDescent="0.3">
      <c r="A9" s="118"/>
      <c r="B9" s="21" t="s">
        <v>409</v>
      </c>
      <c r="C9" s="48" t="s">
        <v>112</v>
      </c>
      <c r="D9" s="48">
        <v>0.66</v>
      </c>
      <c r="E9" s="50">
        <v>7</v>
      </c>
      <c r="F9" s="48">
        <v>0.82799999999999996</v>
      </c>
      <c r="G9" s="48">
        <v>0.41599999999999998</v>
      </c>
      <c r="H9" s="48">
        <v>0.66200000000000003</v>
      </c>
    </row>
    <row r="10" spans="1:9" x14ac:dyDescent="0.3">
      <c r="A10" s="119"/>
      <c r="B10" s="21" t="s">
        <v>114</v>
      </c>
      <c r="C10" s="48" t="s">
        <v>112</v>
      </c>
      <c r="D10" s="48">
        <v>0.11600000000000001</v>
      </c>
      <c r="E10" s="50">
        <v>3.5</v>
      </c>
      <c r="F10" s="48">
        <v>0.23400000000000001</v>
      </c>
      <c r="G10" s="48">
        <v>0</v>
      </c>
      <c r="H10" s="48">
        <v>0.104</v>
      </c>
    </row>
    <row r="11" spans="1:9" x14ac:dyDescent="0.3">
      <c r="A11" s="117" t="s">
        <v>115</v>
      </c>
      <c r="B11" s="21" t="s">
        <v>111</v>
      </c>
      <c r="C11" s="48" t="s">
        <v>112</v>
      </c>
      <c r="D11" s="48">
        <v>5.5E-2</v>
      </c>
      <c r="E11" s="50">
        <v>12</v>
      </c>
      <c r="F11" s="48">
        <v>0.08</v>
      </c>
      <c r="G11" s="48">
        <v>2.9000000000000001E-2</v>
      </c>
      <c r="H11" s="48">
        <v>5.2999999999999999E-2</v>
      </c>
    </row>
    <row r="12" spans="1:9" x14ac:dyDescent="0.3">
      <c r="A12" s="118"/>
      <c r="B12" s="21" t="s">
        <v>113</v>
      </c>
      <c r="C12" s="48" t="s">
        <v>112</v>
      </c>
      <c r="D12" s="48">
        <v>0.40699999999999997</v>
      </c>
      <c r="E12" s="50">
        <v>12</v>
      </c>
      <c r="F12" s="48">
        <v>0.54</v>
      </c>
      <c r="G12" s="48">
        <v>0.189</v>
      </c>
      <c r="H12" s="48">
        <v>0.39</v>
      </c>
    </row>
    <row r="13" spans="1:9" x14ac:dyDescent="0.3">
      <c r="A13" s="118"/>
      <c r="B13" s="21" t="s">
        <v>409</v>
      </c>
      <c r="C13" s="48" t="s">
        <v>112</v>
      </c>
      <c r="D13" s="48">
        <v>0.46800000000000003</v>
      </c>
      <c r="E13" s="50">
        <v>16</v>
      </c>
      <c r="F13" s="48">
        <v>0.629</v>
      </c>
      <c r="G13" s="48">
        <v>0.32</v>
      </c>
      <c r="H13" s="48">
        <v>0.45300000000000001</v>
      </c>
    </row>
    <row r="14" spans="1:9" x14ac:dyDescent="0.3">
      <c r="A14" s="119"/>
      <c r="B14" s="21" t="s">
        <v>114</v>
      </c>
      <c r="C14" s="48" t="s">
        <v>112</v>
      </c>
      <c r="D14" s="48">
        <v>0.109</v>
      </c>
      <c r="E14" s="50">
        <v>12</v>
      </c>
      <c r="F14" s="48">
        <v>0.13500000000000001</v>
      </c>
      <c r="G14" s="48">
        <v>0.08</v>
      </c>
      <c r="H14" s="48">
        <v>0.104</v>
      </c>
    </row>
    <row r="15" spans="1:9" x14ac:dyDescent="0.3">
      <c r="A15" s="117" t="s">
        <v>116</v>
      </c>
      <c r="B15" s="21" t="s">
        <v>111</v>
      </c>
      <c r="C15" s="48" t="s">
        <v>112</v>
      </c>
      <c r="D15" s="48">
        <v>5.5E-2</v>
      </c>
      <c r="E15" s="50">
        <v>12</v>
      </c>
      <c r="F15" s="48">
        <v>0.08</v>
      </c>
      <c r="G15" s="48">
        <v>2.9000000000000001E-2</v>
      </c>
      <c r="H15" s="48">
        <v>5.2999999999999999E-2</v>
      </c>
    </row>
    <row r="16" spans="1:9" x14ac:dyDescent="0.3">
      <c r="A16" s="118"/>
      <c r="B16" s="21" t="s">
        <v>113</v>
      </c>
      <c r="C16" s="48" t="s">
        <v>112</v>
      </c>
      <c r="D16" s="48">
        <v>0.40699999999999997</v>
      </c>
      <c r="E16" s="50">
        <v>12</v>
      </c>
      <c r="F16" s="48">
        <v>0.54</v>
      </c>
      <c r="G16" s="48">
        <v>0.189</v>
      </c>
      <c r="H16" s="48">
        <v>0.39</v>
      </c>
    </row>
    <row r="17" spans="1:8" x14ac:dyDescent="0.3">
      <c r="A17" s="118"/>
      <c r="B17" s="21" t="s">
        <v>409</v>
      </c>
      <c r="C17" s="48" t="s">
        <v>112</v>
      </c>
      <c r="D17" s="48">
        <v>0.46800000000000003</v>
      </c>
      <c r="E17" s="50">
        <v>16</v>
      </c>
      <c r="F17" s="48">
        <v>0.629</v>
      </c>
      <c r="G17" s="48">
        <v>0.32</v>
      </c>
      <c r="H17" s="48">
        <v>0.45300000000000001</v>
      </c>
    </row>
    <row r="18" spans="1:8" x14ac:dyDescent="0.3">
      <c r="A18" s="119"/>
      <c r="B18" s="21" t="s">
        <v>114</v>
      </c>
      <c r="C18" s="48" t="s">
        <v>112</v>
      </c>
      <c r="D18" s="48">
        <v>0.109</v>
      </c>
      <c r="E18" s="50">
        <v>12</v>
      </c>
      <c r="F18" s="48">
        <v>0.13500000000000001</v>
      </c>
      <c r="G18" s="48">
        <v>0.08</v>
      </c>
      <c r="H18" s="48">
        <v>0.104</v>
      </c>
    </row>
    <row r="19" spans="1:8" ht="15" customHeight="1" x14ac:dyDescent="0.3">
      <c r="A19" s="117" t="s">
        <v>117</v>
      </c>
      <c r="B19" s="21" t="s">
        <v>111</v>
      </c>
      <c r="C19" s="48" t="s">
        <v>112</v>
      </c>
      <c r="D19" s="48">
        <v>5.5E-2</v>
      </c>
      <c r="E19" s="50">
        <v>12</v>
      </c>
      <c r="F19" s="48">
        <v>0.08</v>
      </c>
      <c r="G19" s="48">
        <v>2.9000000000000001E-2</v>
      </c>
      <c r="H19" s="48">
        <v>5.2999999999999999E-2</v>
      </c>
    </row>
    <row r="20" spans="1:8" x14ac:dyDescent="0.3">
      <c r="A20" s="118"/>
      <c r="B20" s="21" t="s">
        <v>113</v>
      </c>
      <c r="C20" s="48" t="s">
        <v>112</v>
      </c>
      <c r="D20" s="48">
        <v>0.40699999999999997</v>
      </c>
      <c r="E20" s="50">
        <v>12</v>
      </c>
      <c r="F20" s="48">
        <v>0.54</v>
      </c>
      <c r="G20" s="48">
        <v>0.189</v>
      </c>
      <c r="H20" s="48">
        <v>0.39</v>
      </c>
    </row>
    <row r="21" spans="1:8" x14ac:dyDescent="0.3">
      <c r="A21" s="118"/>
      <c r="B21" s="21" t="s">
        <v>409</v>
      </c>
      <c r="C21" s="48" t="s">
        <v>112</v>
      </c>
      <c r="D21" s="48">
        <v>0.46800000000000003</v>
      </c>
      <c r="E21" s="50">
        <v>16</v>
      </c>
      <c r="F21" s="48">
        <v>0.629</v>
      </c>
      <c r="G21" s="48">
        <v>0.32</v>
      </c>
      <c r="H21" s="48">
        <v>0.45300000000000001</v>
      </c>
    </row>
    <row r="22" spans="1:8" x14ac:dyDescent="0.3">
      <c r="A22" s="119"/>
      <c r="B22" s="21" t="s">
        <v>114</v>
      </c>
      <c r="C22" s="48" t="s">
        <v>112</v>
      </c>
      <c r="D22" s="48">
        <v>0.109</v>
      </c>
      <c r="E22" s="50">
        <v>12</v>
      </c>
      <c r="F22" s="48">
        <v>0.13500000000000001</v>
      </c>
      <c r="G22" s="48">
        <v>0.08</v>
      </c>
      <c r="H22" s="48">
        <v>0.104</v>
      </c>
    </row>
    <row r="23" spans="1:8" x14ac:dyDescent="0.3">
      <c r="A23" s="2" t="s">
        <v>118</v>
      </c>
    </row>
    <row r="24" spans="1:8" x14ac:dyDescent="0.3">
      <c r="A24" s="2" t="s">
        <v>377</v>
      </c>
    </row>
    <row r="25" spans="1:8" x14ac:dyDescent="0.3">
      <c r="A25" s="2" t="s">
        <v>83</v>
      </c>
    </row>
    <row r="26" spans="1:8" x14ac:dyDescent="0.3">
      <c r="A26" s="2" t="s">
        <v>119</v>
      </c>
    </row>
  </sheetData>
  <mergeCells count="5">
    <mergeCell ref="A3:A6"/>
    <mergeCell ref="A7:A10"/>
    <mergeCell ref="A11:A14"/>
    <mergeCell ref="A15:A18"/>
    <mergeCell ref="A19:A22"/>
  </mergeCells>
  <phoneticPr fontId="26" type="noConversion"/>
  <pageMargins left="0.69930555555555596" right="0.69930555555555596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1"/>
  <sheetViews>
    <sheetView workbookViewId="0">
      <selection activeCell="C14" sqref="C14"/>
    </sheetView>
  </sheetViews>
  <sheetFormatPr defaultColWidth="9" defaultRowHeight="14.4" x14ac:dyDescent="0.3"/>
  <cols>
    <col min="1" max="1" width="17.19921875" style="2" customWidth="1"/>
    <col min="2" max="2" width="13.19921875" style="2" customWidth="1"/>
    <col min="3" max="3" width="15.796875" style="2" customWidth="1"/>
    <col min="4" max="16384" width="9" style="2"/>
  </cols>
  <sheetData>
    <row r="1" spans="1:4" x14ac:dyDescent="0.3">
      <c r="A1" s="1" t="s">
        <v>120</v>
      </c>
    </row>
    <row r="2" spans="1:4" ht="15" customHeight="1" x14ac:dyDescent="0.3">
      <c r="A2" s="117" t="s">
        <v>103</v>
      </c>
      <c r="B2" s="117" t="s">
        <v>104</v>
      </c>
      <c r="C2" s="120" t="s">
        <v>393</v>
      </c>
      <c r="D2" s="121"/>
    </row>
    <row r="3" spans="1:4" x14ac:dyDescent="0.3">
      <c r="A3" s="119"/>
      <c r="B3" s="119"/>
      <c r="C3" s="21" t="s">
        <v>107</v>
      </c>
      <c r="D3" s="21" t="s">
        <v>108</v>
      </c>
    </row>
    <row r="4" spans="1:4" ht="15" x14ac:dyDescent="0.3">
      <c r="A4" s="21" t="s">
        <v>399</v>
      </c>
      <c r="B4" s="48" t="s">
        <v>121</v>
      </c>
      <c r="C4" s="49">
        <v>288</v>
      </c>
      <c r="D4" s="49">
        <v>165</v>
      </c>
    </row>
    <row r="5" spans="1:4" x14ac:dyDescent="0.3">
      <c r="A5" s="21" t="s">
        <v>400</v>
      </c>
      <c r="B5" s="48" t="s">
        <v>121</v>
      </c>
      <c r="C5" s="49">
        <v>390</v>
      </c>
      <c r="D5" s="49">
        <v>240</v>
      </c>
    </row>
    <row r="6" spans="1:4" x14ac:dyDescent="0.3">
      <c r="A6" s="21" t="s">
        <v>408</v>
      </c>
      <c r="B6" s="48" t="s">
        <v>121</v>
      </c>
      <c r="C6" s="49">
        <v>400</v>
      </c>
      <c r="D6" s="49">
        <v>280</v>
      </c>
    </row>
    <row r="7" spans="1:4" x14ac:dyDescent="0.3">
      <c r="A7" s="21" t="s">
        <v>401</v>
      </c>
      <c r="B7" s="48" t="s">
        <v>121</v>
      </c>
      <c r="C7" s="49">
        <v>670</v>
      </c>
      <c r="D7" s="49">
        <v>300</v>
      </c>
    </row>
    <row r="8" spans="1:4" x14ac:dyDescent="0.3">
      <c r="A8" s="2" t="s">
        <v>122</v>
      </c>
      <c r="B8" s="2" t="s">
        <v>414</v>
      </c>
    </row>
    <row r="9" spans="1:4" x14ac:dyDescent="0.3">
      <c r="B9" s="2" t="s">
        <v>123</v>
      </c>
    </row>
    <row r="10" spans="1:4" x14ac:dyDescent="0.3">
      <c r="B10" s="2" t="s">
        <v>378</v>
      </c>
    </row>
    <row r="11" spans="1:4" x14ac:dyDescent="0.3">
      <c r="B11" s="2" t="s">
        <v>124</v>
      </c>
    </row>
  </sheetData>
  <mergeCells count="3">
    <mergeCell ref="C2:D2"/>
    <mergeCell ref="B2:B3"/>
    <mergeCell ref="A2:A3"/>
  </mergeCells>
  <phoneticPr fontId="26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1</vt:i4>
      </vt:variant>
    </vt:vector>
  </HeadingPairs>
  <TitlesOfParts>
    <vt:vector size="18" baseType="lpstr">
      <vt:lpstr>Index</vt:lpstr>
      <vt:lpstr>SI data 1</vt:lpstr>
      <vt:lpstr>SI data 2</vt:lpstr>
      <vt:lpstr>SI data 3</vt:lpstr>
      <vt:lpstr>SI data 4</vt:lpstr>
      <vt:lpstr>SI data 5</vt:lpstr>
      <vt:lpstr>SI data 6</vt:lpstr>
      <vt:lpstr>SI data 7</vt:lpstr>
      <vt:lpstr>SI data 8</vt:lpstr>
      <vt:lpstr>Sheet9</vt:lpstr>
      <vt:lpstr>SI data 10</vt:lpstr>
      <vt:lpstr>SI data 11</vt:lpstr>
      <vt:lpstr>SI data 12</vt:lpstr>
      <vt:lpstr>SI data 13</vt:lpstr>
      <vt:lpstr>SI data 14</vt:lpstr>
      <vt:lpstr>SI data 15</vt:lpstr>
      <vt:lpstr>SI data 16</vt:lpstr>
      <vt:lpstr>Sheet9!concrete_thickness_estimation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wangjiaoyue</dc:creator>
  <cp:lastModifiedBy>Windows 用户</cp:lastModifiedBy>
  <dcterms:created xsi:type="dcterms:W3CDTF">2006-09-16T00:00:00Z</dcterms:created>
  <dcterms:modified xsi:type="dcterms:W3CDTF">2022-12-31T00:18:26Z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